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985f064ee91b781d/바탕 화면/"/>
    </mc:Choice>
  </mc:AlternateContent>
  <xr:revisionPtr revIDLastSave="9" documentId="13_ncr:1_{BDC8A0A8-6044-4EB4-9013-C404736BC466}" xr6:coauthVersionLast="47" xr6:coauthVersionMax="47" xr10:uidLastSave="{F71AB9A7-EDE8-44D3-9991-8869E2AB1F83}"/>
  <bookViews>
    <workbookView xWindow="1950" yWindow="1005" windowWidth="22320" windowHeight="18090" tabRatio="761" activeTab="2" xr2:uid="{00000000-000D-0000-FFFF-FFFF00000000}"/>
  </bookViews>
  <sheets>
    <sheet name="총괄" sheetId="12" r:id="rId1"/>
    <sheet name="세입안(산출내역)" sheetId="10" r:id="rId2"/>
    <sheet name="세출안(산출내역)" sheetId="11" r:id="rId3"/>
  </sheets>
  <definedNames>
    <definedName name="_xlnm.Print_Area" localSheetId="1">'세입안(산출내역)'!$A$1:$P$47</definedName>
    <definedName name="_xlnm.Print_Area" localSheetId="2">'세출안(산출내역)'!$A$1:$P$78</definedName>
    <definedName name="_xlnm.Print_Titles" localSheetId="2">'세출안(산출내역)'!$1:$4</definedName>
  </definedNames>
  <calcPr calcId="181029"/>
</workbook>
</file>

<file path=xl/calcChain.xml><?xml version="1.0" encoding="utf-8"?>
<calcChain xmlns="http://schemas.openxmlformats.org/spreadsheetml/2006/main">
  <c r="O47" i="11" l="1"/>
  <c r="G15" i="11"/>
  <c r="O61" i="11" l="1"/>
  <c r="O71" i="11"/>
  <c r="O57" i="11" l="1"/>
  <c r="O46" i="11"/>
  <c r="F46" i="11" s="1"/>
  <c r="I27" i="10"/>
  <c r="I10" i="10"/>
  <c r="I54" i="11" s="1"/>
  <c r="P26" i="11"/>
  <c r="P25" i="11"/>
  <c r="P24" i="11"/>
  <c r="P23" i="11"/>
  <c r="P22" i="11"/>
  <c r="I26" i="11"/>
  <c r="I25" i="11"/>
  <c r="I24" i="11"/>
  <c r="I23" i="11"/>
  <c r="I22" i="11"/>
  <c r="O60" i="11"/>
  <c r="O31" i="11"/>
  <c r="G55" i="11"/>
  <c r="O55" i="11" s="1"/>
  <c r="I55" i="11"/>
  <c r="L55" i="11"/>
  <c r="L54" i="11"/>
  <c r="O40" i="11"/>
  <c r="O39" i="11"/>
  <c r="O38" i="11"/>
  <c r="O11" i="10"/>
  <c r="O11" i="11"/>
  <c r="O10" i="11"/>
  <c r="O12" i="11"/>
  <c r="F31" i="10"/>
  <c r="I29" i="10"/>
  <c r="G56" i="11" l="1"/>
  <c r="O41" i="10"/>
  <c r="F41" i="10" s="1"/>
  <c r="I56" i="11" l="1"/>
  <c r="O56" i="11" s="1"/>
  <c r="F56" i="11" s="1"/>
  <c r="G76" i="11" l="1"/>
  <c r="O76" i="11" s="1"/>
  <c r="F76" i="11" s="1"/>
  <c r="G75" i="11"/>
  <c r="O75" i="11" s="1"/>
  <c r="F75" i="11" s="1"/>
  <c r="F77" i="11" l="1"/>
  <c r="I30" i="10"/>
  <c r="O30" i="10" s="1"/>
  <c r="O9" i="11" l="1"/>
  <c r="F9" i="11" s="1"/>
  <c r="O8" i="11"/>
  <c r="O7" i="11"/>
  <c r="O6" i="11"/>
  <c r="O5" i="11"/>
  <c r="G45" i="10"/>
  <c r="O45" i="10" s="1"/>
  <c r="F45" i="10" s="1"/>
  <c r="G44" i="10"/>
  <c r="O44" i="10" s="1"/>
  <c r="F44" i="10" s="1"/>
  <c r="F46" i="10" l="1"/>
  <c r="G26" i="11"/>
  <c r="O26" i="11" s="1"/>
  <c r="G16" i="11"/>
  <c r="O16" i="11" s="1"/>
  <c r="F16" i="11" s="1"/>
  <c r="F5" i="11"/>
  <c r="G21" i="11" s="1"/>
  <c r="O21" i="11" s="1"/>
  <c r="G24" i="11"/>
  <c r="O24" i="11" s="1"/>
  <c r="G25" i="11"/>
  <c r="O25" i="11" s="1"/>
  <c r="G22" i="11"/>
  <c r="O22" i="11" s="1"/>
  <c r="G23" i="11" s="1"/>
  <c r="O23" i="11" s="1"/>
  <c r="G9" i="10"/>
  <c r="G8" i="10"/>
  <c r="O8" i="10" s="1"/>
  <c r="O34" i="11"/>
  <c r="O33" i="11"/>
  <c r="O28" i="11"/>
  <c r="G19" i="11" l="1"/>
  <c r="O19" i="11" s="1"/>
  <c r="O15" i="11"/>
  <c r="F15" i="11" s="1"/>
  <c r="G17" i="11"/>
  <c r="O17" i="11" s="1"/>
  <c r="G20" i="11"/>
  <c r="O20" i="11" s="1"/>
  <c r="F22" i="11"/>
  <c r="G54" i="11"/>
  <c r="O45" i="11"/>
  <c r="F45" i="11" s="1"/>
  <c r="O17" i="10"/>
  <c r="O14" i="10"/>
  <c r="I19" i="10"/>
  <c r="O19" i="10" s="1"/>
  <c r="I18" i="10"/>
  <c r="O18" i="10" s="1"/>
  <c r="I16" i="10"/>
  <c r="O16" i="10" s="1"/>
  <c r="I15" i="10"/>
  <c r="O15" i="10" s="1"/>
  <c r="O29" i="10"/>
  <c r="O27" i="10"/>
  <c r="I28" i="10"/>
  <c r="O28" i="10" s="1"/>
  <c r="O9" i="10"/>
  <c r="G7" i="10"/>
  <c r="O7" i="10" s="1"/>
  <c r="G6" i="10"/>
  <c r="O6" i="10" s="1"/>
  <c r="I26" i="10"/>
  <c r="O26" i="10" s="1"/>
  <c r="I25" i="10"/>
  <c r="O25" i="10" s="1"/>
  <c r="F66" i="11"/>
  <c r="F65" i="11"/>
  <c r="F22" i="10"/>
  <c r="F12" i="10"/>
  <c r="F42" i="10"/>
  <c r="F40" i="10"/>
  <c r="F39" i="10"/>
  <c r="F35" i="10"/>
  <c r="G5" i="10"/>
  <c r="G4" i="10"/>
  <c r="O36" i="11"/>
  <c r="O24" i="10"/>
  <c r="F24" i="10" s="1"/>
  <c r="O72" i="11"/>
  <c r="G18" i="11" l="1"/>
  <c r="O18" i="11" s="1"/>
  <c r="F25" i="10"/>
  <c r="G32" i="10"/>
  <c r="O32" i="10" s="1"/>
  <c r="F72" i="11"/>
  <c r="O54" i="11"/>
  <c r="F54" i="11" s="1"/>
  <c r="F14" i="10"/>
  <c r="I20" i="10"/>
  <c r="O73" i="11"/>
  <c r="F69" i="11"/>
  <c r="O68" i="11"/>
  <c r="F68" i="11" s="1"/>
  <c r="O67" i="11"/>
  <c r="F67" i="11" s="1"/>
  <c r="O63" i="11"/>
  <c r="F63" i="11" s="1"/>
  <c r="F60" i="11"/>
  <c r="O59" i="11"/>
  <c r="F59" i="11" s="1"/>
  <c r="F57" i="11"/>
  <c r="F52" i="11"/>
  <c r="O51" i="11"/>
  <c r="F51" i="11" s="1"/>
  <c r="O50" i="11"/>
  <c r="F50" i="11" s="1"/>
  <c r="O44" i="11"/>
  <c r="O43" i="11"/>
  <c r="O41" i="11"/>
  <c r="O32" i="11"/>
  <c r="F32" i="11" s="1"/>
  <c r="O30" i="11"/>
  <c r="F30" i="11" s="1"/>
  <c r="O29" i="11"/>
  <c r="F29" i="11" s="1"/>
  <c r="O27" i="11"/>
  <c r="F27" i="11" s="1"/>
  <c r="O13" i="11"/>
  <c r="F13" i="11" s="1"/>
  <c r="O38" i="10"/>
  <c r="F38" i="10" s="1"/>
  <c r="F37" i="10"/>
  <c r="F36" i="10"/>
  <c r="O34" i="10"/>
  <c r="F34" i="10" s="1"/>
  <c r="O23" i="10"/>
  <c r="F23" i="10" s="1"/>
  <c r="O21" i="10"/>
  <c r="F21" i="10" s="1"/>
  <c r="O13" i="10"/>
  <c r="F13" i="10" s="1"/>
  <c r="O10" i="10"/>
  <c r="F10" i="10" s="1"/>
  <c r="O5" i="10"/>
  <c r="O4" i="10"/>
  <c r="F17" i="11" l="1"/>
  <c r="Q4" i="11" s="1"/>
  <c r="F4" i="10"/>
  <c r="F73" i="11"/>
  <c r="F53" i="11"/>
  <c r="F36" i="11"/>
  <c r="F64" i="11"/>
  <c r="F71" i="11"/>
  <c r="F43" i="11"/>
  <c r="F33" i="11"/>
  <c r="F74" i="11" l="1"/>
  <c r="F49" i="11"/>
  <c r="F78" i="11" l="1"/>
  <c r="B6" i="12" s="1"/>
  <c r="E2" i="12" s="1"/>
  <c r="F33" i="10" l="1"/>
  <c r="F32" i="10"/>
  <c r="Q3" i="10" s="1"/>
  <c r="Q3" i="11" s="1"/>
  <c r="P4" i="11" s="1"/>
  <c r="F43" i="10" l="1"/>
  <c r="F47" i="10" s="1"/>
  <c r="A6" i="12" s="1"/>
  <c r="F6" i="12" s="1"/>
  <c r="B2" i="12" l="1"/>
</calcChain>
</file>

<file path=xl/sharedStrings.xml><?xml version="1.0" encoding="utf-8"?>
<sst xmlns="http://schemas.openxmlformats.org/spreadsheetml/2006/main" count="584" uniqueCount="215">
  <si>
    <t>과                         목</t>
  </si>
  <si>
    <t>관</t>
  </si>
  <si>
    <t>항</t>
  </si>
  <si>
    <t>목</t>
  </si>
  <si>
    <t>세목</t>
  </si>
  <si>
    <t>입소자부담금수입</t>
  </si>
  <si>
    <t>입소비용수입</t>
  </si>
  <si>
    <t>이월금</t>
  </si>
  <si>
    <t>잡수입</t>
  </si>
  <si>
    <t>세 입 계</t>
  </si>
  <si>
    <t>급여</t>
  </si>
  <si>
    <t>과년도수입</t>
    <phoneticPr fontId="1" type="noConversion"/>
  </si>
  <si>
    <t>자본보조금수입</t>
    <phoneticPr fontId="1" type="noConversion"/>
  </si>
  <si>
    <t>기타보조금 수입</t>
    <phoneticPr fontId="1" type="noConversion"/>
  </si>
  <si>
    <t>보조금수입</t>
    <phoneticPr fontId="1" type="noConversion"/>
  </si>
  <si>
    <t>기타보조금수입</t>
    <phoneticPr fontId="1" type="noConversion"/>
  </si>
  <si>
    <t>후원금수입</t>
    <phoneticPr fontId="1" type="noConversion"/>
  </si>
  <si>
    <t>지정후원금</t>
    <phoneticPr fontId="1" type="noConversion"/>
  </si>
  <si>
    <t>비지정후원금</t>
    <phoneticPr fontId="1" type="noConversion"/>
  </si>
  <si>
    <t>장기요양급여수입</t>
    <phoneticPr fontId="1" type="noConversion"/>
  </si>
  <si>
    <t>금융기관차입금</t>
    <phoneticPr fontId="1" type="noConversion"/>
  </si>
  <si>
    <t>차입금</t>
    <phoneticPr fontId="1" type="noConversion"/>
  </si>
  <si>
    <t>기타차입금</t>
    <phoneticPr fontId="1" type="noConversion"/>
  </si>
  <si>
    <t>전입금</t>
    <phoneticPr fontId="1" type="noConversion"/>
  </si>
  <si>
    <t>본인부담금 수입</t>
    <phoneticPr fontId="1" type="noConversion"/>
  </si>
  <si>
    <t>본인부담금 수입</t>
  </si>
  <si>
    <t>기관운영비</t>
    <phoneticPr fontId="1" type="noConversion"/>
  </si>
  <si>
    <t>회의비</t>
    <phoneticPr fontId="1" type="noConversion"/>
  </si>
  <si>
    <t xml:space="preserve"> 운영비</t>
    <phoneticPr fontId="1" type="noConversion"/>
  </si>
  <si>
    <t>여비</t>
    <phoneticPr fontId="1" type="noConversion"/>
  </si>
  <si>
    <t>기타운영비</t>
    <phoneticPr fontId="1" type="noConversion"/>
  </si>
  <si>
    <t>시설비</t>
    <phoneticPr fontId="1" type="noConversion"/>
  </si>
  <si>
    <t>시설장비유지비</t>
    <phoneticPr fontId="1" type="noConversion"/>
  </si>
  <si>
    <t>운영비</t>
    <phoneticPr fontId="1" type="noConversion"/>
  </si>
  <si>
    <t>수용기관경비</t>
    <phoneticPr fontId="1" type="noConversion"/>
  </si>
  <si>
    <t>*</t>
    <phoneticPr fontId="1" type="noConversion"/>
  </si>
  <si>
    <t>명</t>
    <phoneticPr fontId="1" type="noConversion"/>
  </si>
  <si>
    <t>=</t>
    <phoneticPr fontId="1" type="noConversion"/>
  </si>
  <si>
    <t>월</t>
    <phoneticPr fontId="1" type="noConversion"/>
  </si>
  <si>
    <t>사회복지사</t>
    <phoneticPr fontId="1" type="noConversion"/>
  </si>
  <si>
    <t xml:space="preserve">물리치료사 </t>
    <phoneticPr fontId="1" type="noConversion"/>
  </si>
  <si>
    <t>산출근거</t>
    <phoneticPr fontId="1" type="noConversion"/>
  </si>
  <si>
    <t>회</t>
    <phoneticPr fontId="1" type="noConversion"/>
  </si>
  <si>
    <t>일용잡금</t>
    <phoneticPr fontId="1" type="noConversion"/>
  </si>
  <si>
    <t>제수당</t>
    <phoneticPr fontId="1" type="noConversion"/>
  </si>
  <si>
    <t>업무추진비</t>
    <phoneticPr fontId="1" type="noConversion"/>
  </si>
  <si>
    <t>직책보조비</t>
    <phoneticPr fontId="1" type="noConversion"/>
  </si>
  <si>
    <t>수용비및수수료</t>
    <phoneticPr fontId="1" type="noConversion"/>
  </si>
  <si>
    <t>차량비</t>
    <phoneticPr fontId="1" type="noConversion"/>
  </si>
  <si>
    <t>자산취득비</t>
    <phoneticPr fontId="1" type="noConversion"/>
  </si>
  <si>
    <t>사업비</t>
    <phoneticPr fontId="1" type="noConversion"/>
  </si>
  <si>
    <t>생계비</t>
    <phoneticPr fontId="1" type="noConversion"/>
  </si>
  <si>
    <t>의료비</t>
    <phoneticPr fontId="1" type="noConversion"/>
  </si>
  <si>
    <t>과년도지출</t>
    <phoneticPr fontId="1" type="noConversion"/>
  </si>
  <si>
    <t>부채상환금</t>
    <phoneticPr fontId="1" type="noConversion"/>
  </si>
  <si>
    <t>원금상환금</t>
    <phoneticPr fontId="1" type="noConversion"/>
  </si>
  <si>
    <t>이자지불금</t>
    <phoneticPr fontId="1" type="noConversion"/>
  </si>
  <si>
    <t>잡지출</t>
    <phoneticPr fontId="1" type="noConversion"/>
  </si>
  <si>
    <t>예비비</t>
    <phoneticPr fontId="1" type="noConversion"/>
  </si>
  <si>
    <t>적립금</t>
    <phoneticPr fontId="1" type="noConversion"/>
  </si>
  <si>
    <t>운영충당적립금</t>
    <phoneticPr fontId="1" type="noConversion"/>
  </si>
  <si>
    <t>준비금</t>
    <phoneticPr fontId="1" type="noConversion"/>
  </si>
  <si>
    <t>환경개선준비금</t>
    <phoneticPr fontId="1" type="noConversion"/>
  </si>
  <si>
    <t>시설환경 개선준비금</t>
    <phoneticPr fontId="1" type="noConversion"/>
  </si>
  <si>
    <t>시설환경개선준비금</t>
    <phoneticPr fontId="1" type="noConversion"/>
  </si>
  <si>
    <t>합계</t>
    <phoneticPr fontId="1" type="noConversion"/>
  </si>
  <si>
    <t>재산
조정비</t>
    <phoneticPr fontId="1" type="noConversion"/>
  </si>
  <si>
    <t>과년도
지출</t>
    <phoneticPr fontId="1" type="noConversion"/>
  </si>
  <si>
    <t>출장비 및 교육비</t>
    <phoneticPr fontId="1" type="noConversion"/>
  </si>
  <si>
    <t xml:space="preserve">조   리   원 </t>
    <phoneticPr fontId="1" type="noConversion"/>
  </si>
  <si>
    <t xml:space="preserve">요양보호사  </t>
    <phoneticPr fontId="1" type="noConversion"/>
  </si>
  <si>
    <t>요양급여</t>
    <phoneticPr fontId="1" type="noConversion"/>
  </si>
  <si>
    <t>사업수입</t>
    <phoneticPr fontId="1" type="noConversion"/>
  </si>
  <si>
    <t>수익사업수입</t>
    <phoneticPr fontId="1" type="noConversion"/>
  </si>
  <si>
    <t>제수당</t>
    <phoneticPr fontId="1" type="noConversion"/>
  </si>
  <si>
    <t>기타사업비</t>
    <phoneticPr fontId="1" type="noConversion"/>
  </si>
  <si>
    <t>계</t>
    <phoneticPr fontId="1" type="noConversion"/>
  </si>
  <si>
    <t>월</t>
    <phoneticPr fontId="1" type="noConversion"/>
  </si>
  <si>
    <t>자산취득비</t>
    <phoneticPr fontId="1" type="noConversion"/>
  </si>
  <si>
    <t>*</t>
    <phoneticPr fontId="1" type="noConversion"/>
  </si>
  <si>
    <t>ㅡ차량 유류대</t>
    <phoneticPr fontId="1" type="noConversion"/>
  </si>
  <si>
    <t xml:space="preserve">ㅡ차량정비유지비(관리비) </t>
    <phoneticPr fontId="1" type="noConversion"/>
  </si>
  <si>
    <t>ㅡ비품구입비, 그 외 자산취득비</t>
    <phoneticPr fontId="1" type="noConversion"/>
  </si>
  <si>
    <t>ㅡ보상금, 사례금, 소송경비 등</t>
    <phoneticPr fontId="1" type="noConversion"/>
  </si>
  <si>
    <t>일</t>
  </si>
  <si>
    <t>ㅡ임대료 등.</t>
    <phoneticPr fontId="1" type="noConversion"/>
  </si>
  <si>
    <t>간   호   사 (간호조무사)</t>
    <phoneticPr fontId="1" type="noConversion"/>
  </si>
  <si>
    <t>ㅡ기저귀, 로션, 수건, 가그린 등 
어르신을 위한 생활용품</t>
    <phoneticPr fontId="1" type="noConversion"/>
  </si>
  <si>
    <t>ㅡ시설 증축비</t>
    <phoneticPr fontId="1" type="noConversion"/>
  </si>
  <si>
    <t>사무비</t>
    <phoneticPr fontId="1" type="noConversion"/>
  </si>
  <si>
    <t>국민연금</t>
    <phoneticPr fontId="1" type="noConversion"/>
  </si>
  <si>
    <t>고용보험</t>
    <phoneticPr fontId="1" type="noConversion"/>
  </si>
  <si>
    <t>산재보험</t>
    <phoneticPr fontId="1" type="noConversion"/>
  </si>
  <si>
    <t>ㅡ입소자의 보건 위생 및 시약대</t>
    <phoneticPr fontId="1" type="noConversion"/>
  </si>
  <si>
    <t>전년도이월금</t>
    <phoneticPr fontId="1" type="noConversion"/>
  </si>
  <si>
    <t>이월사업비</t>
    <phoneticPr fontId="1" type="noConversion"/>
  </si>
  <si>
    <t>불용품매각대</t>
    <phoneticPr fontId="1" type="noConversion"/>
  </si>
  <si>
    <t>불용품매각대</t>
    <phoneticPr fontId="1" type="noConversion"/>
  </si>
  <si>
    <t>기타예금이자수입</t>
    <phoneticPr fontId="1" type="noConversion"/>
  </si>
  <si>
    <t>기타잡수입</t>
    <phoneticPr fontId="1" type="noConversion"/>
  </si>
  <si>
    <t>전출금</t>
    <phoneticPr fontId="1" type="noConversion"/>
  </si>
  <si>
    <t>OO전출금</t>
    <phoneticPr fontId="1" type="noConversion"/>
  </si>
  <si>
    <t>부채   상환금</t>
    <phoneticPr fontId="1" type="noConversion"/>
  </si>
  <si>
    <t>1등급(일반-공단의 본인부담금15% 청구비용)</t>
    <phoneticPr fontId="1" type="noConversion"/>
  </si>
  <si>
    <t>2등급(일반-공단의 본인부담금15% 청구비용)</t>
    <phoneticPr fontId="1" type="noConversion"/>
  </si>
  <si>
    <t>3등급(일반-공단의 본인부담금15% 청구비용)</t>
    <phoneticPr fontId="1" type="noConversion"/>
  </si>
  <si>
    <t>3등급(일반85%-공단수가비용)8~10시간 미만</t>
    <phoneticPr fontId="1" type="noConversion"/>
  </si>
  <si>
    <t>세      입</t>
    <phoneticPr fontId="1" type="noConversion"/>
  </si>
  <si>
    <t>세      출</t>
    <phoneticPr fontId="1" type="noConversion"/>
  </si>
  <si>
    <t>잔      액</t>
    <phoneticPr fontId="1" type="noConversion"/>
  </si>
  <si>
    <t>원 이며,</t>
    <phoneticPr fontId="1" type="noConversion"/>
  </si>
  <si>
    <t>세출총액은</t>
    <phoneticPr fontId="1" type="noConversion"/>
  </si>
  <si>
    <t>원으로 정한다.</t>
    <phoneticPr fontId="1" type="noConversion"/>
  </si>
  <si>
    <t>제2조. 세입과 세출의 세부 내역은 산출내역과 같다.</t>
    <phoneticPr fontId="1" type="noConversion"/>
  </si>
  <si>
    <t>(단위:원)</t>
    <phoneticPr fontId="1" type="noConversion"/>
  </si>
  <si>
    <t>월</t>
    <phoneticPr fontId="1" type="noConversion"/>
  </si>
  <si>
    <t>월</t>
    <phoneticPr fontId="1" type="noConversion"/>
  </si>
  <si>
    <t>월</t>
    <phoneticPr fontId="1" type="noConversion"/>
  </si>
  <si>
    <t>병설기관전입금</t>
    <phoneticPr fontId="1" type="noConversion"/>
  </si>
  <si>
    <t>병설기관전입금</t>
    <phoneticPr fontId="1" type="noConversion"/>
  </si>
  <si>
    <t>총 급여의 1/12</t>
    <phoneticPr fontId="1" type="noConversion"/>
  </si>
  <si>
    <t>예산액</t>
    <phoneticPr fontId="1" type="noConversion"/>
  </si>
  <si>
    <t>4등급(일반-공단의 본인부담금15% 청구비용)</t>
    <phoneticPr fontId="1" type="noConversion"/>
  </si>
  <si>
    <t>5등급(일반-공단의 본인부담금15% 청구비용)</t>
    <phoneticPr fontId="1" type="noConversion"/>
  </si>
  <si>
    <t>4등급(일반85%-공단수가비용)8~10시간 미만</t>
    <phoneticPr fontId="1" type="noConversion"/>
  </si>
  <si>
    <t>5등급(일반85%-공단수가비용)8~10시간 미만</t>
    <phoneticPr fontId="1" type="noConversion"/>
  </si>
  <si>
    <t>*</t>
  </si>
  <si>
    <t>명</t>
  </si>
  <si>
    <t>월</t>
  </si>
  <si>
    <t>=</t>
  </si>
  <si>
    <t>회</t>
  </si>
  <si>
    <t>기초생활수급자 생계비(30인 미만)</t>
  </si>
  <si>
    <t>월동대책비(30인 미만)</t>
  </si>
  <si>
    <t>특별위로금(설·추석)</t>
  </si>
  <si>
    <t>기초생활수급자 생계비(30인~100인 미만)</t>
  </si>
  <si>
    <t>월동대책비(30인~100인 미만)</t>
  </si>
  <si>
    <t>시군구보조금수입</t>
    <phoneticPr fontId="1" type="noConversion"/>
  </si>
  <si>
    <t>급여(직접비)</t>
    <phoneticPr fontId="1" type="noConversion"/>
  </si>
  <si>
    <t>퇴직금 및 퇴직적립금</t>
  </si>
  <si>
    <t>퇴직금 및 퇴직적립금
(직접비)</t>
  </si>
  <si>
    <t>퇴직금 및 퇴직적립금
(간접비)</t>
  </si>
  <si>
    <t>사회보험부담비용
(직접비)</t>
  </si>
  <si>
    <t>사회보험부담비용
(간접비)</t>
  </si>
  <si>
    <t>급여의 0.91%</t>
  </si>
  <si>
    <t>공공요금 및 각종 
세금공과금</t>
  </si>
  <si>
    <t>임차료</t>
    <phoneticPr fontId="1" type="noConversion"/>
  </si>
  <si>
    <t>ㅡ생신잔치, 각종행사, 음악, 원예, 미술, 건강체조, 영화감상, 의료재활 등</t>
    <phoneticPr fontId="1" type="noConversion"/>
  </si>
  <si>
    <t>사업비</t>
    <phoneticPr fontId="1" type="noConversion"/>
  </si>
  <si>
    <t>급여</t>
    <phoneticPr fontId="1" type="noConversion"/>
  </si>
  <si>
    <t>2등급(일반85%-공단수가비용)8~10시간 미만</t>
    <phoneticPr fontId="1" type="noConversion"/>
  </si>
  <si>
    <t>1등급(일반85%-공단수가비용)8~10시간 미만</t>
    <phoneticPr fontId="1" type="noConversion"/>
  </si>
  <si>
    <t>인지지원등급</t>
    <phoneticPr fontId="1" type="noConversion"/>
  </si>
  <si>
    <t>식재료비용수입</t>
    <phoneticPr fontId="1" type="noConversion"/>
  </si>
  <si>
    <t>급여의 4.5%</t>
  </si>
  <si>
    <t>ㅡ홍보비 등 기타</t>
  </si>
  <si>
    <t>ㅡ사무용품비 각종 물품 등</t>
  </si>
  <si>
    <t>ㅡ각종 안전관리비, 렌달료 등</t>
  </si>
  <si>
    <t>ㅡ기타</t>
  </si>
  <si>
    <t>ㅡ각종 공과금 등</t>
  </si>
  <si>
    <t>ㅡ기타</t>
    <phoneticPr fontId="1" type="noConversion"/>
  </si>
  <si>
    <t>프로그램사업비</t>
    <phoneticPr fontId="1" type="noConversion"/>
  </si>
  <si>
    <t xml:space="preserve"> 기관운영및유관기업의업무협의</t>
    <phoneticPr fontId="1" type="noConversion"/>
  </si>
  <si>
    <t>적립금 및 준비금
(특별회계)</t>
  </si>
  <si>
    <t>운영충당적립금</t>
  </si>
  <si>
    <t>환경개선준비금</t>
  </si>
  <si>
    <t>국민건강</t>
    <phoneticPr fontId="1" type="noConversion"/>
  </si>
  <si>
    <t>장기요양</t>
    <phoneticPr fontId="1" type="noConversion"/>
  </si>
  <si>
    <t>%</t>
    <phoneticPr fontId="1" type="noConversion"/>
  </si>
  <si>
    <t>적립금 및 준비금 지출 
(특별회계)</t>
    <phoneticPr fontId="1" type="noConversion"/>
  </si>
  <si>
    <t>운영충당적립금 지출</t>
    <phoneticPr fontId="1" type="noConversion"/>
  </si>
  <si>
    <t>환경개선준비금 지출</t>
    <phoneticPr fontId="1" type="noConversion"/>
  </si>
  <si>
    <t>직원식재료비수입</t>
    <phoneticPr fontId="1" type="noConversion"/>
  </si>
  <si>
    <t>직원식재료비</t>
    <phoneticPr fontId="1" type="noConversion"/>
  </si>
  <si>
    <t>*</t>
    <phoneticPr fontId="1" type="noConversion"/>
  </si>
  <si>
    <t>월</t>
    <phoneticPr fontId="1" type="noConversion"/>
  </si>
  <si>
    <t>가산인력</t>
    <phoneticPr fontId="1" type="noConversion"/>
  </si>
  <si>
    <t>점</t>
    <phoneticPr fontId="1" type="noConversion"/>
  </si>
  <si>
    <t>급여(간접비)</t>
    <phoneticPr fontId="1" type="noConversion"/>
  </si>
  <si>
    <t>지원금 등</t>
    <phoneticPr fontId="1" type="noConversion"/>
  </si>
  <si>
    <t>장기요양급여수입(반영)</t>
    <phoneticPr fontId="1" type="noConversion"/>
  </si>
  <si>
    <t>장기요양급여수입(미반영)</t>
    <phoneticPr fontId="1" type="noConversion"/>
  </si>
  <si>
    <t>가산금 수입(반영)</t>
    <phoneticPr fontId="1" type="noConversion"/>
  </si>
  <si>
    <t>가산금 수입(미반영)</t>
    <phoneticPr fontId="1" type="noConversion"/>
  </si>
  <si>
    <t>시  설    장</t>
    <phoneticPr fontId="1" type="noConversion"/>
  </si>
  <si>
    <t>사  무    원</t>
    <phoneticPr fontId="1" type="noConversion"/>
  </si>
  <si>
    <t>운  전    원</t>
    <phoneticPr fontId="1" type="noConversion"/>
  </si>
  <si>
    <t>일</t>
    <phoneticPr fontId="1" type="noConversion"/>
  </si>
  <si>
    <t>비급여비용 (식비+ 간식비) 22일 * 12개월</t>
    <phoneticPr fontId="1" type="noConversion"/>
  </si>
  <si>
    <t>비급여비용 (식비+ 간식비) 20일 * 12개월</t>
    <phoneticPr fontId="1" type="noConversion"/>
  </si>
  <si>
    <t>회</t>
    <phoneticPr fontId="1" type="noConversion"/>
  </si>
  <si>
    <t>ㅡ배상책임보험료</t>
    <phoneticPr fontId="1" type="noConversion"/>
  </si>
  <si>
    <t>월</t>
    <phoneticPr fontId="1" type="noConversion"/>
  </si>
  <si>
    <t>ㅡ화재보험료</t>
    <phoneticPr fontId="1" type="noConversion"/>
  </si>
  <si>
    <t>ㅡ상해보험료</t>
    <phoneticPr fontId="1" type="noConversion"/>
  </si>
  <si>
    <t>ㅡ재산세, 자동차세 등 각종세금 등</t>
    <phoneticPr fontId="1" type="noConversion"/>
  </si>
  <si>
    <t>ㅡ시설관리비 등</t>
    <phoneticPr fontId="1" type="noConversion"/>
  </si>
  <si>
    <t>ㅡ시설장비 유지 관리비</t>
    <phoneticPr fontId="1" type="noConversion"/>
  </si>
  <si>
    <t>ㅡ어르신 주식비, 부식비</t>
    <phoneticPr fontId="1" type="noConversion"/>
  </si>
  <si>
    <t>ㅡ직원 주식비, 부식비</t>
    <phoneticPr fontId="1" type="noConversion"/>
  </si>
  <si>
    <t>회</t>
    <phoneticPr fontId="1" type="noConversion"/>
  </si>
  <si>
    <t>운영위원회 등</t>
    <phoneticPr fontId="1" type="noConversion"/>
  </si>
  <si>
    <t>보호자 간담회 등</t>
    <phoneticPr fontId="1" type="noConversion"/>
  </si>
  <si>
    <t>급여의 3.545%</t>
    <phoneticPr fontId="1" type="noConversion"/>
  </si>
  <si>
    <t>급여의 1.15%</t>
    <phoneticPr fontId="1" type="noConversion"/>
  </si>
  <si>
    <t>2024년도 세입 예산안(주야간보호)</t>
    <phoneticPr fontId="1" type="noConversion"/>
  </si>
  <si>
    <t>2024년도 세출 예산안(주야간보호)</t>
    <phoneticPr fontId="1" type="noConversion"/>
  </si>
  <si>
    <t>건강보험의 12.95%</t>
    <phoneticPr fontId="1" type="noConversion"/>
  </si>
  <si>
    <t>ㅡ기타후생경비 등</t>
    <phoneticPr fontId="1" type="noConversion"/>
  </si>
  <si>
    <t>병설지관전출금</t>
    <phoneticPr fontId="1" type="noConversion"/>
  </si>
  <si>
    <t xml:space="preserve">제1조. 2024년 주간보호 세입총액은 </t>
    <phoneticPr fontId="1" type="noConversion"/>
  </si>
  <si>
    <t>반환금</t>
    <phoneticPr fontId="1" type="noConversion"/>
  </si>
  <si>
    <t>예비비및기타</t>
    <phoneticPr fontId="1" type="noConversion"/>
  </si>
  <si>
    <t>ㅡ맞춤형 프로그램 강사비</t>
    <phoneticPr fontId="1" type="noConversion"/>
  </si>
  <si>
    <t>ㅡ급식비</t>
    <phoneticPr fontId="1" type="noConversion"/>
  </si>
  <si>
    <t>우리들데이케어주간보호 2024년도 예산총칙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</si>
</sst>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176" formatCode="_(* #,##0_);_(* \(#,##0\);_(* &quot;-&quot;_);_(@_)"/>
    <numFmt numFmtId="177" formatCode="0_ "/>
    <numFmt numFmtId="178" formatCode="0.0%"/>
  </numFmts>
  <fonts count="27" x14ac:knownFonts="1">
    <font>
      <sz val="10"/>
      <color indexed="8"/>
      <name val="굴림"/>
      <family val="3"/>
    </font>
    <font>
      <sz val="8"/>
      <name val="돋움"/>
      <family val="3"/>
      <charset val="129"/>
    </font>
    <font>
      <sz val="10"/>
      <color indexed="8"/>
      <name val="굴림"/>
      <family val="3"/>
    </font>
    <font>
      <sz val="10"/>
      <color indexed="8"/>
      <name val="굴림"/>
      <family val="3"/>
    </font>
    <font>
      <sz val="8"/>
      <color indexed="8"/>
      <name val="굴림"/>
      <family val="3"/>
    </font>
    <font>
      <sz val="10"/>
      <color indexed="8"/>
      <name val="굴림"/>
      <family val="3"/>
    </font>
    <font>
      <sz val="11"/>
      <color rgb="FF006100"/>
      <name val="맑은 고딕"/>
      <family val="3"/>
      <charset val="129"/>
      <scheme val="minor"/>
    </font>
    <font>
      <sz val="11"/>
      <color indexed="8"/>
      <name val="굴림"/>
      <family val="3"/>
    </font>
    <font>
      <b/>
      <sz val="11"/>
      <name val="맑은 고딕"/>
      <family val="3"/>
      <charset val="129"/>
      <scheme val="minor"/>
    </font>
    <font>
      <b/>
      <sz val="12"/>
      <name val="맑은 고딕"/>
      <family val="3"/>
      <charset val="129"/>
      <scheme val="minor"/>
    </font>
    <font>
      <b/>
      <sz val="22"/>
      <name val="맑은 고딕"/>
      <family val="3"/>
      <charset val="129"/>
      <scheme val="minor"/>
    </font>
    <font>
      <b/>
      <sz val="11"/>
      <color indexed="8"/>
      <name val="굴림"/>
      <family val="3"/>
      <charset val="129"/>
    </font>
    <font>
      <sz val="8"/>
      <color indexed="8"/>
      <name val="굴림"/>
      <family val="3"/>
      <charset val="129"/>
    </font>
    <font>
      <sz val="10"/>
      <color indexed="8"/>
      <name val="굴림"/>
      <family val="3"/>
      <charset val="129"/>
    </font>
    <font>
      <sz val="11"/>
      <color indexed="8"/>
      <name val="굴림"/>
      <family val="3"/>
      <charset val="129"/>
    </font>
    <font>
      <b/>
      <sz val="12"/>
      <color indexed="8"/>
      <name val="굴림"/>
      <family val="3"/>
      <charset val="129"/>
    </font>
    <font>
      <b/>
      <sz val="12"/>
      <color indexed="8"/>
      <name val="굴림"/>
      <family val="3"/>
    </font>
    <font>
      <sz val="11"/>
      <name val="돋움"/>
      <family val="3"/>
      <charset val="129"/>
    </font>
    <font>
      <b/>
      <sz val="20"/>
      <name val="돋움"/>
      <family val="3"/>
      <charset val="129"/>
    </font>
    <font>
      <sz val="12"/>
      <name val="굴림"/>
      <family val="3"/>
      <charset val="129"/>
    </font>
    <font>
      <sz val="18"/>
      <name val="굴림"/>
      <family val="3"/>
      <charset val="129"/>
    </font>
    <font>
      <b/>
      <sz val="16"/>
      <name val="돋움"/>
      <family val="3"/>
      <charset val="129"/>
    </font>
    <font>
      <sz val="24"/>
      <name val="돋움"/>
      <family val="3"/>
      <charset val="129"/>
    </font>
    <font>
      <sz val="11"/>
      <name val="굴림"/>
      <family val="3"/>
      <charset val="129"/>
    </font>
    <font>
      <b/>
      <sz val="12"/>
      <name val="돋움"/>
      <family val="3"/>
      <charset val="129"/>
    </font>
    <font>
      <sz val="22"/>
      <color indexed="8"/>
      <name val="맑은 고딕"/>
      <family val="3"/>
      <charset val="129"/>
      <scheme val="major"/>
    </font>
    <font>
      <b/>
      <sz val="22"/>
      <color indexed="8"/>
      <name val="맑은 고딕"/>
      <family val="3"/>
      <charset val="129"/>
      <scheme val="major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561">
    <xf numFmtId="0" fontId="0" fillId="0" borderId="0"/>
    <xf numFmtId="0" fontId="2" fillId="3" borderId="14" applyNumberFormat="0" applyFont="0" applyAlignment="0" applyProtection="0">
      <alignment vertical="center"/>
    </xf>
    <xf numFmtId="176" fontId="2" fillId="0" borderId="0" applyFont="0" applyFill="0" applyBorder="0" applyAlignment="0" applyProtection="0"/>
    <xf numFmtId="0" fontId="6" fillId="4" borderId="0" applyNumberFormat="0" applyBorder="0" applyAlignment="0" applyProtection="0">
      <alignment vertical="center"/>
    </xf>
    <xf numFmtId="0" fontId="17" fillId="0" borderId="0">
      <alignment vertical="center"/>
    </xf>
    <xf numFmtId="41" fontId="17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/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/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/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/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/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/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/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/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/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/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/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/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/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/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/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/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/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/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/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/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/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/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/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/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/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/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/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/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/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/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/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/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/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/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/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/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/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/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/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/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/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/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/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/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/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/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/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/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/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/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/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/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/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/>
    <xf numFmtId="41" fontId="17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/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/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/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/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/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/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/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/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/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/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/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/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/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/>
    <xf numFmtId="41" fontId="17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/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/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/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/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/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/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/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/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/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/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/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/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/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/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/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/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/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/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/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/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/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/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/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/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/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/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/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/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/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/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/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/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/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/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/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/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/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/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/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/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/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/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/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/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/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/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/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/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/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/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/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/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/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/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/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/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/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/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/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/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/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/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/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/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/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/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/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/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/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/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/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/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/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/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/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/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/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/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/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/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/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/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/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/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/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/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/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/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/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/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/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/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/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/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/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/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/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/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/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/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/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/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/>
    <xf numFmtId="41" fontId="17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/>
  </cellStyleXfs>
  <cellXfs count="281">
    <xf numFmtId="0" fontId="0" fillId="0" borderId="0" xfId="0"/>
    <xf numFmtId="0" fontId="2" fillId="5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center" vertical="center" wrapText="1"/>
    </xf>
    <xf numFmtId="176" fontId="0" fillId="2" borderId="0" xfId="2" applyFont="1" applyFill="1" applyAlignment="1">
      <alignment horizontal="right" vertical="center"/>
    </xf>
    <xf numFmtId="0" fontId="2" fillId="5" borderId="0" xfId="0" applyFont="1" applyFill="1" applyAlignment="1">
      <alignment horizontal="center" vertical="center" wrapText="1"/>
    </xf>
    <xf numFmtId="0" fontId="3" fillId="5" borderId="0" xfId="0" applyFont="1" applyFill="1" applyAlignment="1">
      <alignment horizontal="center" vertical="center" wrapText="1"/>
    </xf>
    <xf numFmtId="0" fontId="3" fillId="5" borderId="0" xfId="0" applyFont="1" applyFill="1" applyAlignment="1">
      <alignment horizontal="left" vertical="center"/>
    </xf>
    <xf numFmtId="0" fontId="5" fillId="5" borderId="0" xfId="0" applyFont="1" applyFill="1" applyAlignment="1">
      <alignment horizontal="center" vertical="center"/>
    </xf>
    <xf numFmtId="176" fontId="3" fillId="5" borderId="0" xfId="2" applyFont="1" applyFill="1" applyAlignment="1">
      <alignment horizontal="center" vertical="center"/>
    </xf>
    <xf numFmtId="0" fontId="3" fillId="5" borderId="0" xfId="0" applyFont="1" applyFill="1" applyAlignment="1">
      <alignment horizontal="center" vertical="center"/>
    </xf>
    <xf numFmtId="0" fontId="5" fillId="5" borderId="0" xfId="0" applyFont="1" applyFill="1" applyAlignment="1">
      <alignment horizontal="left" vertical="center"/>
    </xf>
    <xf numFmtId="176" fontId="5" fillId="5" borderId="0" xfId="2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176" fontId="4" fillId="2" borderId="0" xfId="2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5" borderId="1" xfId="0" applyFont="1" applyFill="1" applyBorder="1" applyAlignment="1">
      <alignment horizontal="center" vertical="center"/>
    </xf>
    <xf numFmtId="176" fontId="12" fillId="5" borderId="9" xfId="2" applyFont="1" applyFill="1" applyBorder="1" applyAlignment="1">
      <alignment horizontal="center" vertical="center"/>
    </xf>
    <xf numFmtId="176" fontId="12" fillId="5" borderId="5" xfId="2" applyFont="1" applyFill="1" applyBorder="1" applyAlignment="1">
      <alignment horizontal="center" vertical="center"/>
    </xf>
    <xf numFmtId="176" fontId="12" fillId="5" borderId="2" xfId="2" applyFont="1" applyFill="1" applyBorder="1" applyAlignment="1">
      <alignment horizontal="left" vertical="center"/>
    </xf>
    <xf numFmtId="0" fontId="13" fillId="5" borderId="0" xfId="0" applyFont="1" applyFill="1" applyAlignment="1">
      <alignment horizontal="center" vertical="center"/>
    </xf>
    <xf numFmtId="176" fontId="13" fillId="5" borderId="0" xfId="2" applyFont="1" applyFill="1" applyAlignment="1">
      <alignment horizontal="center" vertical="center"/>
    </xf>
    <xf numFmtId="176" fontId="13" fillId="5" borderId="15" xfId="2" applyFont="1" applyFill="1" applyBorder="1" applyAlignment="1">
      <alignment horizontal="center" vertical="center"/>
    </xf>
    <xf numFmtId="0" fontId="13" fillId="5" borderId="2" xfId="0" applyFont="1" applyFill="1" applyBorder="1" applyAlignment="1">
      <alignment vertical="center" wrapText="1"/>
    </xf>
    <xf numFmtId="0" fontId="13" fillId="2" borderId="13" xfId="0" applyFont="1" applyFill="1" applyBorder="1" applyAlignment="1">
      <alignment horizontal="left" vertical="center"/>
    </xf>
    <xf numFmtId="176" fontId="0" fillId="5" borderId="0" xfId="0" applyNumberFormat="1" applyFill="1" applyAlignment="1">
      <alignment horizontal="center" vertical="center"/>
    </xf>
    <xf numFmtId="176" fontId="13" fillId="5" borderId="10" xfId="2" applyFont="1" applyFill="1" applyBorder="1" applyAlignment="1">
      <alignment horizontal="center" vertical="center"/>
    </xf>
    <xf numFmtId="176" fontId="13" fillId="5" borderId="3" xfId="2" applyFont="1" applyFill="1" applyBorder="1" applyAlignment="1">
      <alignment horizontal="center" vertical="center"/>
    </xf>
    <xf numFmtId="176" fontId="13" fillId="5" borderId="8" xfId="2" applyFont="1" applyFill="1" applyBorder="1" applyAlignment="1">
      <alignment horizontal="center" vertical="center"/>
    </xf>
    <xf numFmtId="49" fontId="7" fillId="2" borderId="2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49" fontId="7" fillId="2" borderId="13" xfId="0" applyNumberFormat="1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left" vertical="center"/>
    </xf>
    <xf numFmtId="0" fontId="13" fillId="0" borderId="2" xfId="0" applyFont="1" applyBorder="1" applyAlignment="1">
      <alignment horizontal="center" vertical="center"/>
    </xf>
    <xf numFmtId="176" fontId="13" fillId="5" borderId="0" xfId="2" applyFont="1" applyFill="1" applyBorder="1" applyAlignment="1">
      <alignment horizontal="center" vertical="center"/>
    </xf>
    <xf numFmtId="0" fontId="14" fillId="5" borderId="2" xfId="0" applyFont="1" applyFill="1" applyBorder="1" applyAlignment="1">
      <alignment horizontal="center" vertical="center" wrapText="1"/>
    </xf>
    <xf numFmtId="176" fontId="14" fillId="5" borderId="2" xfId="2" applyFont="1" applyFill="1" applyBorder="1" applyAlignment="1">
      <alignment horizontal="right" vertical="center"/>
    </xf>
    <xf numFmtId="0" fontId="14" fillId="5" borderId="10" xfId="0" applyFont="1" applyFill="1" applyBorder="1" applyAlignment="1">
      <alignment horizontal="center" vertical="center" wrapText="1"/>
    </xf>
    <xf numFmtId="0" fontId="14" fillId="5" borderId="2" xfId="0" applyFont="1" applyFill="1" applyBorder="1" applyAlignment="1">
      <alignment vertical="center" wrapText="1"/>
    </xf>
    <xf numFmtId="176" fontId="14" fillId="5" borderId="2" xfId="0" applyNumberFormat="1" applyFont="1" applyFill="1" applyBorder="1" applyAlignment="1">
      <alignment vertical="center" wrapText="1"/>
    </xf>
    <xf numFmtId="0" fontId="14" fillId="5" borderId="13" xfId="0" applyFont="1" applyFill="1" applyBorder="1" applyAlignment="1">
      <alignment horizontal="center" vertical="center" wrapText="1"/>
    </xf>
    <xf numFmtId="176" fontId="14" fillId="5" borderId="13" xfId="2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176" fontId="14" fillId="0" borderId="2" xfId="2" applyFont="1" applyFill="1" applyBorder="1" applyAlignment="1">
      <alignment horizontal="right" vertical="center"/>
    </xf>
    <xf numFmtId="176" fontId="14" fillId="5" borderId="10" xfId="2" applyFont="1" applyFill="1" applyBorder="1" applyAlignment="1">
      <alignment horizontal="center" vertical="center"/>
    </xf>
    <xf numFmtId="176" fontId="14" fillId="0" borderId="10" xfId="2" applyFont="1" applyFill="1" applyBorder="1" applyAlignment="1">
      <alignment horizontal="center" vertical="center"/>
    </xf>
    <xf numFmtId="176" fontId="11" fillId="5" borderId="2" xfId="2" applyFont="1" applyFill="1" applyBorder="1" applyAlignment="1">
      <alignment horizontal="right" vertical="center"/>
    </xf>
    <xf numFmtId="176" fontId="13" fillId="2" borderId="8" xfId="2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176" fontId="13" fillId="2" borderId="6" xfId="2" applyFont="1" applyFill="1" applyBorder="1" applyAlignment="1">
      <alignment horizontal="center" vertical="center"/>
    </xf>
    <xf numFmtId="176" fontId="13" fillId="2" borderId="0" xfId="2" applyFont="1" applyFill="1" applyBorder="1" applyAlignment="1">
      <alignment horizontal="center" vertical="center"/>
    </xf>
    <xf numFmtId="176" fontId="13" fillId="2" borderId="5" xfId="2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176" fontId="13" fillId="2" borderId="9" xfId="2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176" fontId="13" fillId="5" borderId="5" xfId="2" applyFont="1" applyFill="1" applyBorder="1" applyAlignment="1">
      <alignment horizontal="center" vertical="center"/>
    </xf>
    <xf numFmtId="0" fontId="13" fillId="5" borderId="1" xfId="0" applyFont="1" applyFill="1" applyBorder="1" applyAlignment="1">
      <alignment horizontal="center" vertical="center"/>
    </xf>
    <xf numFmtId="176" fontId="13" fillId="5" borderId="9" xfId="2" applyFont="1" applyFill="1" applyBorder="1" applyAlignment="1">
      <alignment horizontal="center" vertical="center"/>
    </xf>
    <xf numFmtId="0" fontId="13" fillId="5" borderId="2" xfId="0" applyFont="1" applyFill="1" applyBorder="1" applyAlignment="1">
      <alignment horizontal="left" vertical="center"/>
    </xf>
    <xf numFmtId="176" fontId="13" fillId="2" borderId="0" xfId="2" applyFont="1" applyFill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5" borderId="15" xfId="0" applyFont="1" applyFill="1" applyBorder="1" applyAlignment="1">
      <alignment horizontal="center" vertical="center"/>
    </xf>
    <xf numFmtId="176" fontId="13" fillId="5" borderId="4" xfId="2" applyFont="1" applyFill="1" applyBorder="1" applyAlignment="1">
      <alignment horizontal="center" vertical="center"/>
    </xf>
    <xf numFmtId="0" fontId="13" fillId="5" borderId="13" xfId="0" applyFont="1" applyFill="1" applyBorder="1" applyAlignment="1">
      <alignment horizontal="left" vertical="center"/>
    </xf>
    <xf numFmtId="176" fontId="13" fillId="5" borderId="6" xfId="2" applyFont="1" applyFill="1" applyBorder="1" applyAlignment="1">
      <alignment horizontal="center" vertical="center"/>
    </xf>
    <xf numFmtId="176" fontId="13" fillId="5" borderId="1" xfId="2" applyFont="1" applyFill="1" applyBorder="1" applyAlignment="1">
      <alignment horizontal="center" vertical="center"/>
    </xf>
    <xf numFmtId="0" fontId="13" fillId="5" borderId="16" xfId="0" applyFont="1" applyFill="1" applyBorder="1" applyAlignment="1">
      <alignment horizontal="center" vertical="center"/>
    </xf>
    <xf numFmtId="0" fontId="13" fillId="0" borderId="11" xfId="0" applyFont="1" applyBorder="1" applyAlignment="1">
      <alignment horizontal="left" vertical="center"/>
    </xf>
    <xf numFmtId="0" fontId="13" fillId="5" borderId="10" xfId="0" applyFont="1" applyFill="1" applyBorder="1" applyAlignment="1">
      <alignment horizontal="left" vertical="center"/>
    </xf>
    <xf numFmtId="176" fontId="13" fillId="5" borderId="16" xfId="2" applyFont="1" applyFill="1" applyBorder="1" applyAlignment="1">
      <alignment vertical="center"/>
    </xf>
    <xf numFmtId="176" fontId="13" fillId="0" borderId="3" xfId="2" applyFont="1" applyFill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176" fontId="13" fillId="0" borderId="4" xfId="2" applyFont="1" applyFill="1" applyBorder="1" applyAlignment="1">
      <alignment horizontal="center" vertical="center"/>
    </xf>
    <xf numFmtId="176" fontId="13" fillId="0" borderId="5" xfId="2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176" fontId="13" fillId="0" borderId="9" xfId="2" applyFont="1" applyFill="1" applyBorder="1" applyAlignment="1">
      <alignment horizontal="center" vertical="center"/>
    </xf>
    <xf numFmtId="0" fontId="13" fillId="0" borderId="2" xfId="0" applyFont="1" applyBorder="1" applyAlignment="1">
      <alignment horizontal="left" vertical="center"/>
    </xf>
    <xf numFmtId="176" fontId="13" fillId="5" borderId="2" xfId="2" applyFont="1" applyFill="1" applyBorder="1" applyAlignment="1">
      <alignment horizontal="left" vertical="center"/>
    </xf>
    <xf numFmtId="176" fontId="13" fillId="0" borderId="10" xfId="2" applyFont="1" applyFill="1" applyBorder="1" applyAlignment="1">
      <alignment horizontal="left" vertical="center"/>
    </xf>
    <xf numFmtId="176" fontId="13" fillId="0" borderId="2" xfId="2" applyFont="1" applyFill="1" applyBorder="1" applyAlignment="1">
      <alignment horizontal="left" vertical="center"/>
    </xf>
    <xf numFmtId="176" fontId="13" fillId="0" borderId="2" xfId="2" applyFont="1" applyFill="1" applyBorder="1" applyAlignment="1">
      <alignment vertical="center"/>
    </xf>
    <xf numFmtId="176" fontId="13" fillId="0" borderId="5" xfId="2" applyFont="1" applyFill="1" applyBorder="1" applyAlignment="1">
      <alignment vertical="center"/>
    </xf>
    <xf numFmtId="176" fontId="11" fillId="0" borderId="2" xfId="1" applyNumberFormat="1" applyFont="1" applyFill="1" applyBorder="1" applyAlignment="1">
      <alignment horizontal="center" vertical="center" wrapText="1"/>
    </xf>
    <xf numFmtId="176" fontId="11" fillId="0" borderId="2" xfId="1" applyNumberFormat="1" applyFont="1" applyFill="1" applyBorder="1" applyAlignment="1">
      <alignment horizontal="right" vertical="center" wrapText="1"/>
    </xf>
    <xf numFmtId="176" fontId="11" fillId="5" borderId="2" xfId="1" applyNumberFormat="1" applyFont="1" applyFill="1" applyBorder="1" applyAlignment="1">
      <alignment horizontal="right" vertical="center" wrapText="1"/>
    </xf>
    <xf numFmtId="176" fontId="11" fillId="0" borderId="2" xfId="1" applyNumberFormat="1" applyFont="1" applyFill="1" applyBorder="1" applyAlignment="1">
      <alignment horizontal="right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 wrapText="1"/>
    </xf>
    <xf numFmtId="176" fontId="11" fillId="0" borderId="2" xfId="1" applyNumberFormat="1" applyFont="1" applyFill="1" applyBorder="1" applyAlignment="1">
      <alignment vertical="center" wrapText="1"/>
    </xf>
    <xf numFmtId="176" fontId="8" fillId="0" borderId="2" xfId="3" applyNumberFormat="1" applyFont="1" applyFill="1" applyBorder="1" applyAlignment="1">
      <alignment horizontal="right" vertical="center" wrapText="1"/>
    </xf>
    <xf numFmtId="0" fontId="17" fillId="0" borderId="0" xfId="4">
      <alignment vertical="center"/>
    </xf>
    <xf numFmtId="177" fontId="19" fillId="0" borderId="0" xfId="0" applyNumberFormat="1" applyFont="1" applyAlignment="1">
      <alignment horizontal="center" vertical="center" wrapText="1"/>
    </xf>
    <xf numFmtId="176" fontId="19" fillId="0" borderId="0" xfId="2" applyFont="1" applyAlignment="1">
      <alignment horizontal="center" vertical="center" wrapText="1"/>
    </xf>
    <xf numFmtId="177" fontId="19" fillId="0" borderId="0" xfId="0" applyNumberFormat="1" applyFont="1" applyAlignment="1">
      <alignment horizontal="left" vertical="center" wrapText="1"/>
    </xf>
    <xf numFmtId="177" fontId="20" fillId="0" borderId="0" xfId="0" applyNumberFormat="1" applyFont="1" applyAlignment="1">
      <alignment vertical="center" wrapText="1"/>
    </xf>
    <xf numFmtId="0" fontId="21" fillId="0" borderId="0" xfId="4" applyFont="1">
      <alignment vertical="center"/>
    </xf>
    <xf numFmtId="41" fontId="22" fillId="0" borderId="22" xfId="5" applyFont="1" applyBorder="1">
      <alignment vertical="center"/>
    </xf>
    <xf numFmtId="41" fontId="22" fillId="0" borderId="23" xfId="5" applyFont="1" applyBorder="1">
      <alignment vertical="center"/>
    </xf>
    <xf numFmtId="177" fontId="23" fillId="0" borderId="0" xfId="0" applyNumberFormat="1" applyFont="1" applyAlignment="1">
      <alignment horizontal="center" vertical="center" wrapText="1"/>
    </xf>
    <xf numFmtId="176" fontId="23" fillId="0" borderId="0" xfId="2" applyFont="1" applyAlignment="1">
      <alignment horizontal="center" vertical="center" wrapText="1"/>
    </xf>
    <xf numFmtId="177" fontId="23" fillId="0" borderId="0" xfId="0" applyNumberFormat="1" applyFont="1" applyAlignment="1">
      <alignment horizontal="left" vertical="center" wrapText="1"/>
    </xf>
    <xf numFmtId="0" fontId="24" fillId="0" borderId="0" xfId="4" applyFont="1" applyAlignment="1">
      <alignment horizontal="right" vertical="center"/>
    </xf>
    <xf numFmtId="176" fontId="2" fillId="2" borderId="8" xfId="2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5" fillId="5" borderId="0" xfId="0" applyFont="1" applyFill="1" applyAlignment="1">
      <alignment horizontal="center" vertical="center"/>
    </xf>
    <xf numFmtId="0" fontId="22" fillId="6" borderId="17" xfId="4" applyFont="1" applyFill="1" applyBorder="1" applyAlignment="1">
      <alignment horizontal="center" vertical="center"/>
    </xf>
    <xf numFmtId="0" fontId="22" fillId="6" borderId="21" xfId="4" applyFont="1" applyFill="1" applyBorder="1" applyAlignment="1">
      <alignment horizontal="center" vertical="center"/>
    </xf>
    <xf numFmtId="49" fontId="15" fillId="7" borderId="2" xfId="0" applyNumberFormat="1" applyFont="1" applyFill="1" applyBorder="1" applyAlignment="1">
      <alignment horizontal="center" vertical="center" wrapText="1"/>
    </xf>
    <xf numFmtId="49" fontId="9" fillId="7" borderId="2" xfId="3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176" fontId="13" fillId="0" borderId="6" xfId="2" applyFont="1" applyFill="1" applyBorder="1" applyAlignment="1">
      <alignment horizontal="center" vertical="center"/>
    </xf>
    <xf numFmtId="0" fontId="13" fillId="5" borderId="11" xfId="0" applyFont="1" applyFill="1" applyBorder="1" applyAlignment="1">
      <alignment horizontal="left" vertical="center"/>
    </xf>
    <xf numFmtId="176" fontId="11" fillId="0" borderId="13" xfId="1" applyNumberFormat="1" applyFont="1" applyFill="1" applyBorder="1" applyAlignment="1">
      <alignment horizontal="center" vertical="center" wrapText="1"/>
    </xf>
    <xf numFmtId="176" fontId="13" fillId="0" borderId="0" xfId="2" applyFont="1" applyFill="1" applyBorder="1" applyAlignment="1">
      <alignment horizontal="center" vertical="center"/>
    </xf>
    <xf numFmtId="176" fontId="13" fillId="0" borderId="7" xfId="2" applyFont="1" applyFill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176" fontId="13" fillId="0" borderId="12" xfId="2" applyFont="1" applyFill="1" applyBorder="1" applyAlignment="1">
      <alignment horizontal="center" vertical="center"/>
    </xf>
    <xf numFmtId="0" fontId="13" fillId="0" borderId="13" xfId="0" applyFont="1" applyBorder="1" applyAlignment="1">
      <alignment horizontal="left" vertical="center"/>
    </xf>
    <xf numFmtId="0" fontId="13" fillId="8" borderId="0" xfId="0" applyFont="1" applyFill="1" applyAlignment="1">
      <alignment horizontal="center" vertical="center"/>
    </xf>
    <xf numFmtId="0" fontId="7" fillId="2" borderId="13" xfId="0" applyFont="1" applyFill="1" applyBorder="1" applyAlignment="1">
      <alignment horizontal="center" vertical="center" wrapText="1"/>
    </xf>
    <xf numFmtId="49" fontId="14" fillId="5" borderId="13" xfId="0" applyNumberFormat="1" applyFont="1" applyFill="1" applyBorder="1" applyAlignment="1">
      <alignment horizontal="center" vertical="center" wrapText="1"/>
    </xf>
    <xf numFmtId="176" fontId="13" fillId="9" borderId="15" xfId="2" applyFont="1" applyFill="1" applyBorder="1" applyAlignment="1">
      <alignment horizontal="center" vertical="center"/>
    </xf>
    <xf numFmtId="176" fontId="14" fillId="9" borderId="2" xfId="2" applyFont="1" applyFill="1" applyBorder="1" applyAlignment="1">
      <alignment horizontal="right" vertical="center"/>
    </xf>
    <xf numFmtId="0" fontId="14" fillId="9" borderId="2" xfId="0" applyFont="1" applyFill="1" applyBorder="1" applyAlignment="1">
      <alignment horizontal="center" vertical="center" wrapText="1"/>
    </xf>
    <xf numFmtId="0" fontId="13" fillId="9" borderId="15" xfId="0" applyFont="1" applyFill="1" applyBorder="1" applyAlignment="1">
      <alignment horizontal="center" vertical="center"/>
    </xf>
    <xf numFmtId="0" fontId="13" fillId="9" borderId="2" xfId="0" applyFont="1" applyFill="1" applyBorder="1" applyAlignment="1">
      <alignment horizontal="left" vertical="center"/>
    </xf>
    <xf numFmtId="176" fontId="13" fillId="9" borderId="4" xfId="2" applyFont="1" applyFill="1" applyBorder="1" applyAlignment="1">
      <alignment horizontal="center" vertical="center"/>
    </xf>
    <xf numFmtId="176" fontId="13" fillId="5" borderId="16" xfId="2" applyFont="1" applyFill="1" applyBorder="1" applyAlignment="1">
      <alignment horizontal="center" vertical="center"/>
    </xf>
    <xf numFmtId="0" fontId="13" fillId="5" borderId="4" xfId="0" applyFont="1" applyFill="1" applyBorder="1" applyAlignment="1">
      <alignment horizontal="left" vertical="center"/>
    </xf>
    <xf numFmtId="176" fontId="0" fillId="2" borderId="0" xfId="0" applyNumberFormat="1" applyFill="1" applyAlignment="1">
      <alignment horizontal="center" vertical="center"/>
    </xf>
    <xf numFmtId="0" fontId="13" fillId="2" borderId="2" xfId="0" applyFont="1" applyFill="1" applyBorder="1" applyAlignment="1">
      <alignment vertical="center"/>
    </xf>
    <xf numFmtId="0" fontId="0" fillId="0" borderId="11" xfId="0" applyBorder="1" applyAlignment="1">
      <alignment horizontal="center" vertical="center"/>
    </xf>
    <xf numFmtId="176" fontId="2" fillId="5" borderId="0" xfId="0" applyNumberFormat="1" applyFont="1" applyFill="1" applyAlignment="1">
      <alignment horizontal="center" vertical="center"/>
    </xf>
    <xf numFmtId="178" fontId="0" fillId="5" borderId="0" xfId="224" applyNumberFormat="1" applyFont="1" applyFill="1" applyAlignment="1">
      <alignment horizontal="center" vertical="center"/>
    </xf>
    <xf numFmtId="0" fontId="15" fillId="7" borderId="4" xfId="0" applyFont="1" applyFill="1" applyBorder="1" applyAlignment="1">
      <alignment vertical="center"/>
    </xf>
    <xf numFmtId="178" fontId="13" fillId="7" borderId="12" xfId="224" applyNumberFormat="1" applyFont="1" applyFill="1" applyBorder="1" applyAlignment="1">
      <alignment vertical="center"/>
    </xf>
    <xf numFmtId="176" fontId="13" fillId="0" borderId="5" xfId="0" applyNumberFormat="1" applyFont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176" fontId="13" fillId="0" borderId="9" xfId="0" applyNumberFormat="1" applyFont="1" applyBorder="1" applyAlignment="1">
      <alignment vertical="center" wrapText="1"/>
    </xf>
    <xf numFmtId="176" fontId="13" fillId="0" borderId="8" xfId="2" applyFont="1" applyFill="1" applyBorder="1" applyAlignment="1">
      <alignment horizontal="center" vertical="center"/>
    </xf>
    <xf numFmtId="176" fontId="2" fillId="5" borderId="0" xfId="2" applyFont="1" applyFill="1" applyAlignment="1">
      <alignment horizontal="center" vertical="center"/>
    </xf>
    <xf numFmtId="176" fontId="13" fillId="2" borderId="7" xfId="2" applyFont="1" applyFill="1" applyBorder="1" applyAlignment="1">
      <alignment horizontal="center" vertical="center"/>
    </xf>
    <xf numFmtId="0" fontId="13" fillId="2" borderId="16" xfId="0" applyFont="1" applyFill="1" applyBorder="1" applyAlignment="1">
      <alignment horizontal="center" vertical="center"/>
    </xf>
    <xf numFmtId="176" fontId="13" fillId="2" borderId="12" xfId="2" applyFont="1" applyFill="1" applyBorder="1" applyAlignment="1">
      <alignment horizontal="center" vertical="center"/>
    </xf>
    <xf numFmtId="0" fontId="13" fillId="2" borderId="11" xfId="0" applyFont="1" applyFill="1" applyBorder="1" applyAlignment="1">
      <alignment horizontal="left" vertical="center"/>
    </xf>
    <xf numFmtId="176" fontId="13" fillId="0" borderId="15" xfId="2" applyFont="1" applyFill="1" applyBorder="1" applyAlignment="1">
      <alignment horizontal="center" vertical="center"/>
    </xf>
    <xf numFmtId="0" fontId="13" fillId="0" borderId="10" xfId="0" applyFont="1" applyBorder="1" applyAlignment="1">
      <alignment horizontal="left" vertical="center"/>
    </xf>
    <xf numFmtId="41" fontId="13" fillId="2" borderId="6" xfId="6" applyFont="1" applyFill="1" applyBorder="1" applyAlignment="1">
      <alignment horizontal="center" vertical="center"/>
    </xf>
    <xf numFmtId="41" fontId="11" fillId="0" borderId="2" xfId="1" applyNumberFormat="1" applyFont="1" applyFill="1" applyBorder="1" applyAlignment="1">
      <alignment vertical="center" wrapText="1"/>
    </xf>
    <xf numFmtId="176" fontId="11" fillId="5" borderId="10" xfId="1" applyNumberFormat="1" applyFont="1" applyFill="1" applyBorder="1" applyAlignment="1">
      <alignment horizontal="center" vertical="center" wrapText="1"/>
    </xf>
    <xf numFmtId="176" fontId="14" fillId="0" borderId="11" xfId="2" applyFont="1" applyFill="1" applyBorder="1" applyAlignment="1">
      <alignment vertical="center"/>
    </xf>
    <xf numFmtId="176" fontId="13" fillId="2" borderId="1" xfId="2" applyFont="1" applyFill="1" applyBorder="1" applyAlignment="1">
      <alignment horizontal="center" vertical="center"/>
    </xf>
    <xf numFmtId="176" fontId="13" fillId="0" borderId="1" xfId="2" applyFont="1" applyFill="1" applyBorder="1" applyAlignment="1">
      <alignment horizontal="center" vertical="center"/>
    </xf>
    <xf numFmtId="41" fontId="13" fillId="2" borderId="8" xfId="6" applyFont="1" applyFill="1" applyBorder="1" applyAlignment="1">
      <alignment horizontal="center" vertical="center"/>
    </xf>
    <xf numFmtId="176" fontId="2" fillId="0" borderId="3" xfId="2" applyFont="1" applyFill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176" fontId="2" fillId="0" borderId="8" xfId="2" applyFont="1" applyFill="1" applyBorder="1" applyAlignment="1">
      <alignment horizontal="center" vertical="center"/>
    </xf>
    <xf numFmtId="0" fontId="13" fillId="2" borderId="11" xfId="0" applyFont="1" applyFill="1" applyBorder="1" applyAlignment="1">
      <alignment horizontal="left" vertical="center" wrapText="1"/>
    </xf>
    <xf numFmtId="176" fontId="13" fillId="2" borderId="3" xfId="2" applyFont="1" applyFill="1" applyBorder="1" applyAlignment="1">
      <alignment horizontal="center" vertical="center"/>
    </xf>
    <xf numFmtId="0" fontId="13" fillId="2" borderId="15" xfId="0" applyFont="1" applyFill="1" applyBorder="1" applyAlignment="1">
      <alignment horizontal="center" vertical="center"/>
    </xf>
    <xf numFmtId="176" fontId="13" fillId="2" borderId="4" xfId="2" applyFont="1" applyFill="1" applyBorder="1" applyAlignment="1">
      <alignment horizontal="center" vertical="center"/>
    </xf>
    <xf numFmtId="0" fontId="13" fillId="2" borderId="10" xfId="0" applyFont="1" applyFill="1" applyBorder="1" applyAlignment="1">
      <alignment horizontal="left" vertical="center" wrapText="1"/>
    </xf>
    <xf numFmtId="176" fontId="13" fillId="5" borderId="12" xfId="2" applyFont="1" applyFill="1" applyBorder="1" applyAlignment="1">
      <alignment horizontal="center" vertical="center"/>
    </xf>
    <xf numFmtId="0" fontId="13" fillId="5" borderId="10" xfId="0" applyFont="1" applyFill="1" applyBorder="1" applyAlignment="1">
      <alignment horizontal="left" vertical="center" wrapText="1"/>
    </xf>
    <xf numFmtId="176" fontId="13" fillId="5" borderId="7" xfId="2" applyFont="1" applyFill="1" applyBorder="1" applyAlignment="1">
      <alignment horizontal="center" vertical="center"/>
    </xf>
    <xf numFmtId="0" fontId="13" fillId="5" borderId="11" xfId="0" applyFont="1" applyFill="1" applyBorder="1" applyAlignment="1">
      <alignment horizontal="left" vertical="center" wrapText="1"/>
    </xf>
    <xf numFmtId="176" fontId="13" fillId="9" borderId="5" xfId="2" applyFont="1" applyFill="1" applyBorder="1" applyAlignment="1">
      <alignment horizontal="center" vertical="center"/>
    </xf>
    <xf numFmtId="0" fontId="13" fillId="9" borderId="1" xfId="0" applyFont="1" applyFill="1" applyBorder="1" applyAlignment="1">
      <alignment horizontal="center" vertical="center"/>
    </xf>
    <xf numFmtId="176" fontId="13" fillId="9" borderId="9" xfId="2" applyFont="1" applyFill="1" applyBorder="1" applyAlignment="1">
      <alignment horizontal="center" vertical="center"/>
    </xf>
    <xf numFmtId="2" fontId="13" fillId="0" borderId="0" xfId="0" applyNumberFormat="1" applyFont="1" applyAlignment="1">
      <alignment horizontal="center" vertical="center"/>
    </xf>
    <xf numFmtId="0" fontId="14" fillId="5" borderId="11" xfId="0" applyFont="1" applyFill="1" applyBorder="1" applyAlignment="1">
      <alignment horizontal="center" vertical="center" wrapText="1"/>
    </xf>
    <xf numFmtId="0" fontId="18" fillId="0" borderId="0" xfId="4" applyFont="1" applyAlignment="1">
      <alignment horizontal="center" vertical="center"/>
    </xf>
    <xf numFmtId="0" fontId="22" fillId="6" borderId="18" xfId="4" applyFont="1" applyFill="1" applyBorder="1" applyAlignment="1">
      <alignment horizontal="center" vertical="center"/>
    </xf>
    <xf numFmtId="0" fontId="22" fillId="6" borderId="19" xfId="4" applyFont="1" applyFill="1" applyBorder="1" applyAlignment="1">
      <alignment horizontal="center" vertical="center"/>
    </xf>
    <xf numFmtId="0" fontId="22" fillId="6" borderId="20" xfId="4" applyFont="1" applyFill="1" applyBorder="1" applyAlignment="1">
      <alignment horizontal="center" vertical="center"/>
    </xf>
    <xf numFmtId="41" fontId="22" fillId="0" borderId="18" xfId="5" applyFont="1" applyBorder="1" applyAlignment="1">
      <alignment horizontal="center" vertical="center"/>
    </xf>
    <xf numFmtId="41" fontId="22" fillId="0" borderId="19" xfId="5" applyFont="1" applyBorder="1" applyAlignment="1">
      <alignment horizontal="center" vertical="center"/>
    </xf>
    <xf numFmtId="41" fontId="22" fillId="0" borderId="20" xfId="5" applyFont="1" applyBorder="1" applyAlignment="1">
      <alignment horizontal="center" vertical="center"/>
    </xf>
    <xf numFmtId="177" fontId="23" fillId="0" borderId="0" xfId="0" applyNumberFormat="1" applyFont="1" applyAlignment="1">
      <alignment horizontal="left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49" fontId="14" fillId="9" borderId="5" xfId="0" applyNumberFormat="1" applyFont="1" applyFill="1" applyBorder="1" applyAlignment="1">
      <alignment horizontal="center" vertical="center" wrapText="1"/>
    </xf>
    <xf numFmtId="49" fontId="14" fillId="9" borderId="1" xfId="0" applyNumberFormat="1" applyFont="1" applyFill="1" applyBorder="1" applyAlignment="1">
      <alignment horizontal="center" vertical="center" wrapText="1"/>
    </xf>
    <xf numFmtId="49" fontId="14" fillId="9" borderId="9" xfId="0" applyNumberFormat="1" applyFont="1" applyFill="1" applyBorder="1" applyAlignment="1">
      <alignment horizontal="center" vertical="center" wrapText="1"/>
    </xf>
    <xf numFmtId="49" fontId="8" fillId="0" borderId="5" xfId="3" applyNumberFormat="1" applyFont="1" applyFill="1" applyBorder="1" applyAlignment="1">
      <alignment horizontal="center" vertical="center" wrapText="1"/>
    </xf>
    <xf numFmtId="49" fontId="8" fillId="0" borderId="1" xfId="3" applyNumberFormat="1" applyFont="1" applyFill="1" applyBorder="1" applyAlignment="1">
      <alignment horizontal="center" vertical="center" wrapText="1"/>
    </xf>
    <xf numFmtId="49" fontId="8" fillId="0" borderId="9" xfId="3" applyNumberFormat="1" applyFont="1" applyFill="1" applyBorder="1" applyAlignment="1">
      <alignment horizontal="center" vertical="center" wrapText="1"/>
    </xf>
    <xf numFmtId="176" fontId="0" fillId="0" borderId="5" xfId="2" applyFont="1" applyFill="1" applyBorder="1" applyAlignment="1">
      <alignment horizontal="center" vertical="center"/>
    </xf>
    <xf numFmtId="176" fontId="0" fillId="0" borderId="1" xfId="2" applyFont="1" applyFill="1" applyBorder="1" applyAlignment="1">
      <alignment horizontal="center" vertical="center"/>
    </xf>
    <xf numFmtId="176" fontId="0" fillId="0" borderId="9" xfId="2" applyFont="1" applyFill="1" applyBorder="1" applyAlignment="1">
      <alignment horizontal="center" vertical="center"/>
    </xf>
    <xf numFmtId="176" fontId="13" fillId="0" borderId="5" xfId="2" applyFont="1" applyFill="1" applyBorder="1" applyAlignment="1">
      <alignment horizontal="center" vertical="center"/>
    </xf>
    <xf numFmtId="176" fontId="13" fillId="0" borderId="1" xfId="2" applyFont="1" applyFill="1" applyBorder="1" applyAlignment="1">
      <alignment horizontal="center" vertical="center"/>
    </xf>
    <xf numFmtId="176" fontId="13" fillId="0" borderId="9" xfId="2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49" fontId="7" fillId="2" borderId="13" xfId="0" applyNumberFormat="1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49" fontId="7" fillId="2" borderId="10" xfId="0" applyNumberFormat="1" applyFont="1" applyFill="1" applyBorder="1" applyAlignment="1">
      <alignment horizontal="center" vertical="center" wrapText="1"/>
    </xf>
    <xf numFmtId="49" fontId="7" fillId="2" borderId="11" xfId="0" applyNumberFormat="1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49" fontId="7" fillId="0" borderId="10" xfId="0" applyNumberFormat="1" applyFont="1" applyBorder="1" applyAlignment="1">
      <alignment horizontal="center" vertical="center" wrapText="1"/>
    </xf>
    <xf numFmtId="49" fontId="7" fillId="0" borderId="11" xfId="0" applyNumberFormat="1" applyFont="1" applyBorder="1" applyAlignment="1">
      <alignment horizontal="center" vertical="center" wrapText="1"/>
    </xf>
    <xf numFmtId="0" fontId="10" fillId="6" borderId="2" xfId="1" applyFont="1" applyFill="1" applyBorder="1" applyAlignment="1">
      <alignment horizontal="center" vertical="center" wrapText="1"/>
    </xf>
    <xf numFmtId="49" fontId="9" fillId="7" borderId="2" xfId="3" applyNumberFormat="1" applyFont="1" applyFill="1" applyBorder="1" applyAlignment="1">
      <alignment horizontal="center" vertical="center" wrapText="1"/>
    </xf>
    <xf numFmtId="176" fontId="9" fillId="7" borderId="2" xfId="3" applyNumberFormat="1" applyFont="1" applyFill="1" applyBorder="1" applyAlignment="1">
      <alignment horizontal="center" vertical="center" wrapText="1"/>
    </xf>
    <xf numFmtId="0" fontId="15" fillId="7" borderId="3" xfId="0" applyFont="1" applyFill="1" applyBorder="1" applyAlignment="1">
      <alignment horizontal="center" vertical="center"/>
    </xf>
    <xf numFmtId="0" fontId="15" fillId="7" borderId="15" xfId="0" applyFont="1" applyFill="1" applyBorder="1" applyAlignment="1">
      <alignment horizontal="center" vertical="center"/>
    </xf>
    <xf numFmtId="0" fontId="15" fillId="7" borderId="4" xfId="0" applyFont="1" applyFill="1" applyBorder="1" applyAlignment="1">
      <alignment horizontal="center" vertical="center"/>
    </xf>
    <xf numFmtId="0" fontId="15" fillId="7" borderId="7" xfId="0" applyFont="1" applyFill="1" applyBorder="1" applyAlignment="1">
      <alignment horizontal="center" vertical="center"/>
    </xf>
    <xf numFmtId="0" fontId="15" fillId="7" borderId="16" xfId="0" applyFont="1" applyFill="1" applyBorder="1" applyAlignment="1">
      <alignment horizontal="center" vertical="center"/>
    </xf>
    <xf numFmtId="0" fontId="15" fillId="7" borderId="12" xfId="0" applyFont="1" applyFill="1" applyBorder="1" applyAlignment="1">
      <alignment horizontal="center" vertical="center"/>
    </xf>
    <xf numFmtId="176" fontId="11" fillId="0" borderId="10" xfId="1" applyNumberFormat="1" applyFont="1" applyFill="1" applyBorder="1" applyAlignment="1">
      <alignment horizontal="center" vertical="center" wrapText="1"/>
    </xf>
    <xf numFmtId="0" fontId="0" fillId="0" borderId="13" xfId="0" applyBorder="1"/>
    <xf numFmtId="176" fontId="11" fillId="0" borderId="11" xfId="1" applyNumberFormat="1" applyFont="1" applyFill="1" applyBorder="1" applyAlignment="1">
      <alignment horizontal="center" vertical="center" wrapText="1"/>
    </xf>
    <xf numFmtId="176" fontId="13" fillId="2" borderId="5" xfId="2" applyFont="1" applyFill="1" applyBorder="1" applyAlignment="1">
      <alignment horizontal="center" vertical="center"/>
    </xf>
    <xf numFmtId="176" fontId="13" fillId="2" borderId="1" xfId="2" applyFont="1" applyFill="1" applyBorder="1" applyAlignment="1">
      <alignment horizontal="center" vertical="center"/>
    </xf>
    <xf numFmtId="176" fontId="13" fillId="2" borderId="9" xfId="2" applyFont="1" applyFill="1" applyBorder="1" applyAlignment="1">
      <alignment horizontal="center" vertical="center"/>
    </xf>
    <xf numFmtId="176" fontId="11" fillId="0" borderId="13" xfId="1" applyNumberFormat="1" applyFont="1" applyFill="1" applyBorder="1" applyAlignment="1">
      <alignment horizontal="center" vertical="center" wrapText="1"/>
    </xf>
    <xf numFmtId="176" fontId="11" fillId="5" borderId="10" xfId="1" applyNumberFormat="1" applyFont="1" applyFill="1" applyBorder="1" applyAlignment="1">
      <alignment horizontal="center" vertical="center" wrapText="1"/>
    </xf>
    <xf numFmtId="176" fontId="11" fillId="5" borderId="13" xfId="1" applyNumberFormat="1" applyFont="1" applyFill="1" applyBorder="1" applyAlignment="1">
      <alignment horizontal="center" vertical="center" wrapText="1"/>
    </xf>
    <xf numFmtId="176" fontId="11" fillId="5" borderId="11" xfId="1" applyNumberFormat="1" applyFont="1" applyFill="1" applyBorder="1" applyAlignment="1">
      <alignment horizontal="center" vertical="center" wrapText="1"/>
    </xf>
    <xf numFmtId="176" fontId="14" fillId="5" borderId="10" xfId="2" applyFont="1" applyFill="1" applyBorder="1" applyAlignment="1">
      <alignment horizontal="center" vertical="center"/>
    </xf>
    <xf numFmtId="176" fontId="14" fillId="5" borderId="11" xfId="2" applyFont="1" applyFill="1" applyBorder="1" applyAlignment="1">
      <alignment horizontal="center" vertical="center"/>
    </xf>
    <xf numFmtId="0" fontId="14" fillId="5" borderId="10" xfId="0" applyFont="1" applyFill="1" applyBorder="1" applyAlignment="1">
      <alignment horizontal="center" vertical="center" wrapText="1"/>
    </xf>
    <xf numFmtId="0" fontId="14" fillId="5" borderId="11" xfId="0" applyFont="1" applyFill="1" applyBorder="1" applyAlignment="1">
      <alignment horizontal="center" vertical="center" wrapText="1"/>
    </xf>
    <xf numFmtId="0" fontId="14" fillId="5" borderId="13" xfId="0" applyFont="1" applyFill="1" applyBorder="1" applyAlignment="1">
      <alignment horizontal="center" vertical="center" wrapText="1"/>
    </xf>
    <xf numFmtId="176" fontId="14" fillId="5" borderId="13" xfId="2" applyFont="1" applyFill="1" applyBorder="1" applyAlignment="1">
      <alignment horizontal="center" vertical="center"/>
    </xf>
    <xf numFmtId="0" fontId="14" fillId="5" borderId="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176" fontId="14" fillId="5" borderId="10" xfId="2" applyFont="1" applyFill="1" applyBorder="1" applyAlignment="1">
      <alignment horizontal="right" vertical="center"/>
    </xf>
    <xf numFmtId="176" fontId="14" fillId="5" borderId="13" xfId="2" applyFont="1" applyFill="1" applyBorder="1" applyAlignment="1">
      <alignment horizontal="right" vertical="center"/>
    </xf>
    <xf numFmtId="176" fontId="14" fillId="5" borderId="11" xfId="2" applyFont="1" applyFill="1" applyBorder="1" applyAlignment="1">
      <alignment horizontal="right" vertical="center"/>
    </xf>
    <xf numFmtId="0" fontId="26" fillId="6" borderId="5" xfId="1" applyFont="1" applyFill="1" applyBorder="1" applyAlignment="1">
      <alignment horizontal="center" vertical="center"/>
    </xf>
    <xf numFmtId="0" fontId="26" fillId="6" borderId="1" xfId="1" applyFont="1" applyFill="1" applyBorder="1" applyAlignment="1">
      <alignment horizontal="center" vertical="center"/>
    </xf>
    <xf numFmtId="0" fontId="26" fillId="6" borderId="9" xfId="1" applyFont="1" applyFill="1" applyBorder="1" applyAlignment="1">
      <alignment horizontal="center" vertical="center"/>
    </xf>
    <xf numFmtId="49" fontId="16" fillId="7" borderId="2" xfId="0" applyNumberFormat="1" applyFont="1" applyFill="1" applyBorder="1" applyAlignment="1">
      <alignment horizontal="center" vertical="center" wrapText="1"/>
    </xf>
    <xf numFmtId="49" fontId="15" fillId="7" borderId="2" xfId="0" applyNumberFormat="1" applyFont="1" applyFill="1" applyBorder="1" applyAlignment="1">
      <alignment horizontal="center" vertical="center" wrapText="1"/>
    </xf>
    <xf numFmtId="49" fontId="14" fillId="5" borderId="13" xfId="0" applyNumberFormat="1" applyFont="1" applyFill="1" applyBorder="1" applyAlignment="1">
      <alignment horizontal="center" vertical="center" wrapText="1"/>
    </xf>
    <xf numFmtId="49" fontId="14" fillId="5" borderId="11" xfId="0" applyNumberFormat="1" applyFont="1" applyFill="1" applyBorder="1" applyAlignment="1">
      <alignment horizontal="center" vertical="center" wrapText="1"/>
    </xf>
    <xf numFmtId="176" fontId="14" fillId="5" borderId="13" xfId="2" applyFont="1" applyFill="1" applyBorder="1" applyAlignment="1">
      <alignment horizontal="center" vertical="center" wrapText="1"/>
    </xf>
    <xf numFmtId="176" fontId="14" fillId="5" borderId="11" xfId="2" applyFont="1" applyFill="1" applyBorder="1" applyAlignment="1">
      <alignment horizontal="center" vertical="center" wrapText="1"/>
    </xf>
    <xf numFmtId="49" fontId="14" fillId="5" borderId="10" xfId="0" applyNumberFormat="1" applyFont="1" applyFill="1" applyBorder="1" applyAlignment="1">
      <alignment horizontal="center" vertical="center" wrapText="1"/>
    </xf>
    <xf numFmtId="176" fontId="14" fillId="5" borderId="10" xfId="2" applyFont="1" applyFill="1" applyBorder="1" applyAlignment="1">
      <alignment horizontal="center" vertical="center" wrapText="1"/>
    </xf>
    <xf numFmtId="0" fontId="15" fillId="7" borderId="3" xfId="0" applyFont="1" applyFill="1" applyBorder="1" applyAlignment="1">
      <alignment horizontal="right" vertical="center"/>
    </xf>
    <xf numFmtId="0" fontId="15" fillId="7" borderId="15" xfId="0" applyFont="1" applyFill="1" applyBorder="1" applyAlignment="1">
      <alignment horizontal="right" vertical="center"/>
    </xf>
    <xf numFmtId="0" fontId="15" fillId="7" borderId="7" xfId="0" applyFont="1" applyFill="1" applyBorder="1" applyAlignment="1">
      <alignment horizontal="right" vertical="center"/>
    </xf>
    <xf numFmtId="0" fontId="15" fillId="7" borderId="16" xfId="0" applyFont="1" applyFill="1" applyBorder="1" applyAlignment="1">
      <alignment horizontal="right" vertical="center"/>
    </xf>
    <xf numFmtId="0" fontId="13" fillId="5" borderId="15" xfId="0" applyFont="1" applyFill="1" applyBorder="1" applyAlignment="1">
      <alignment horizontal="center" vertical="center"/>
    </xf>
    <xf numFmtId="0" fontId="13" fillId="5" borderId="16" xfId="0" applyFont="1" applyFill="1" applyBorder="1" applyAlignment="1">
      <alignment horizontal="center" vertical="center"/>
    </xf>
    <xf numFmtId="176" fontId="13" fillId="5" borderId="4" xfId="2" applyFont="1" applyFill="1" applyBorder="1" applyAlignment="1">
      <alignment horizontal="center" vertical="center"/>
    </xf>
    <xf numFmtId="176" fontId="13" fillId="5" borderId="12" xfId="2" applyFont="1" applyFill="1" applyBorder="1" applyAlignment="1">
      <alignment horizontal="center" vertical="center"/>
    </xf>
    <xf numFmtId="176" fontId="14" fillId="0" borderId="10" xfId="2" applyFont="1" applyFill="1" applyBorder="1" applyAlignment="1">
      <alignment horizontal="center" vertical="center"/>
    </xf>
    <xf numFmtId="176" fontId="14" fillId="0" borderId="11" xfId="2" applyFont="1" applyFill="1" applyBorder="1" applyAlignment="1">
      <alignment horizontal="center" vertical="center"/>
    </xf>
    <xf numFmtId="176" fontId="13" fillId="5" borderId="10" xfId="2" applyFont="1" applyFill="1" applyBorder="1" applyAlignment="1">
      <alignment horizontal="left" vertical="center" wrapText="1"/>
    </xf>
    <xf numFmtId="0" fontId="13" fillId="5" borderId="5" xfId="0" applyFont="1" applyFill="1" applyBorder="1" applyAlignment="1">
      <alignment horizontal="center" vertical="center" wrapText="1"/>
    </xf>
    <xf numFmtId="0" fontId="13" fillId="5" borderId="1" xfId="0" applyFont="1" applyFill="1" applyBorder="1" applyAlignment="1">
      <alignment horizontal="center" vertical="center" wrapText="1"/>
    </xf>
    <xf numFmtId="0" fontId="13" fillId="5" borderId="9" xfId="0" applyFont="1" applyFill="1" applyBorder="1" applyAlignment="1">
      <alignment horizontal="center" vertical="center" wrapText="1"/>
    </xf>
    <xf numFmtId="0" fontId="13" fillId="5" borderId="10" xfId="0" applyFont="1" applyFill="1" applyBorder="1" applyAlignment="1">
      <alignment horizontal="left" vertical="center" wrapText="1"/>
    </xf>
    <xf numFmtId="0" fontId="13" fillId="5" borderId="11" xfId="0" applyFont="1" applyFill="1" applyBorder="1" applyAlignment="1">
      <alignment horizontal="left" vertical="center"/>
    </xf>
    <xf numFmtId="176" fontId="13" fillId="5" borderId="3" xfId="2" applyFont="1" applyFill="1" applyBorder="1" applyAlignment="1">
      <alignment horizontal="center" vertical="center"/>
    </xf>
    <xf numFmtId="176" fontId="13" fillId="5" borderId="7" xfId="2" applyFont="1" applyFill="1" applyBorder="1" applyAlignment="1">
      <alignment horizontal="center" vertical="center"/>
    </xf>
    <xf numFmtId="0" fontId="13" fillId="0" borderId="10" xfId="0" applyFont="1" applyBorder="1" applyAlignment="1">
      <alignment horizontal="left" vertical="center"/>
    </xf>
    <xf numFmtId="0" fontId="13" fillId="0" borderId="11" xfId="0" applyFont="1" applyBorder="1" applyAlignment="1">
      <alignment horizontal="left" vertical="center"/>
    </xf>
    <xf numFmtId="0" fontId="11" fillId="5" borderId="5" xfId="0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 wrapText="1"/>
    </xf>
    <xf numFmtId="0" fontId="11" fillId="5" borderId="9" xfId="0" applyFont="1" applyFill="1" applyBorder="1" applyAlignment="1">
      <alignment horizontal="center" vertical="center" wrapText="1"/>
    </xf>
    <xf numFmtId="176" fontId="13" fillId="5" borderId="10" xfId="2" applyFont="1" applyFill="1" applyBorder="1" applyAlignment="1">
      <alignment vertical="center" wrapText="1"/>
    </xf>
    <xf numFmtId="176" fontId="13" fillId="5" borderId="3" xfId="2" applyFont="1" applyFill="1" applyBorder="1" applyAlignment="1">
      <alignment vertical="center"/>
    </xf>
    <xf numFmtId="176" fontId="13" fillId="5" borderId="7" xfId="2" applyFont="1" applyFill="1" applyBorder="1" applyAlignment="1">
      <alignment vertical="center"/>
    </xf>
    <xf numFmtId="0" fontId="13" fillId="5" borderId="15" xfId="0" applyFont="1" applyFill="1" applyBorder="1" applyAlignment="1">
      <alignment vertical="center"/>
    </xf>
    <xf numFmtId="0" fontId="13" fillId="5" borderId="16" xfId="0" applyFont="1" applyFill="1" applyBorder="1" applyAlignment="1">
      <alignment vertical="center"/>
    </xf>
    <xf numFmtId="176" fontId="13" fillId="5" borderId="4" xfId="2" applyFont="1" applyFill="1" applyBorder="1" applyAlignment="1">
      <alignment vertical="center"/>
    </xf>
    <xf numFmtId="176" fontId="13" fillId="5" borderId="12" xfId="2" applyFont="1" applyFill="1" applyBorder="1" applyAlignment="1">
      <alignment vertical="center"/>
    </xf>
    <xf numFmtId="176" fontId="13" fillId="5" borderId="11" xfId="2" applyFont="1" applyFill="1" applyBorder="1" applyAlignment="1">
      <alignment horizontal="left" vertical="center" wrapText="1"/>
    </xf>
    <xf numFmtId="0" fontId="13" fillId="0" borderId="0" xfId="0" applyFont="1" applyFill="1" applyAlignment="1">
      <alignment horizontal="center" vertical="center"/>
    </xf>
    <xf numFmtId="0" fontId="13" fillId="2" borderId="10" xfId="0" applyFont="1" applyFill="1" applyBorder="1" applyAlignment="1">
      <alignment horizontal="left" vertical="center"/>
    </xf>
  </cellXfs>
  <cellStyles count="561">
    <cellStyle name="메모" xfId="1" builtinId="10"/>
    <cellStyle name="백분율" xfId="224" builtinId="5"/>
    <cellStyle name="쉼표 [0]" xfId="2" builtinId="6"/>
    <cellStyle name="쉼표 [0] 2" xfId="5" xr:uid="{00000000-0005-0000-0000-000003000000}"/>
    <cellStyle name="쉼표 [0] 2 10" xfId="83" xr:uid="{00000000-0005-0000-0000-000004000000}"/>
    <cellStyle name="쉼표 [0] 2 10 2" xfId="466" xr:uid="{00000000-0005-0000-0000-000005000000}"/>
    <cellStyle name="쉼표 [0] 2 11" xfId="54" xr:uid="{00000000-0005-0000-0000-000006000000}"/>
    <cellStyle name="쉼표 [0] 2 11 2" xfId="437" xr:uid="{00000000-0005-0000-0000-000007000000}"/>
    <cellStyle name="쉼표 [0] 2 12" xfId="177" xr:uid="{00000000-0005-0000-0000-000008000000}"/>
    <cellStyle name="쉼표 [0] 2 12 2" xfId="408" xr:uid="{00000000-0005-0000-0000-000009000000}"/>
    <cellStyle name="쉼표 [0] 2 13" xfId="372" xr:uid="{00000000-0005-0000-0000-00000A000000}"/>
    <cellStyle name="쉼표 [0] 2 14" xfId="323" xr:uid="{00000000-0005-0000-0000-00000B000000}"/>
    <cellStyle name="쉼표 [0] 2 15" xfId="274" xr:uid="{00000000-0005-0000-0000-00000C000000}"/>
    <cellStyle name="쉼표 [0] 2 16" xfId="225" xr:uid="{00000000-0005-0000-0000-00000D000000}"/>
    <cellStyle name="쉼표 [0] 2 2" xfId="7" xr:uid="{00000000-0005-0000-0000-00000E000000}"/>
    <cellStyle name="쉼표 [0] 2 2 10" xfId="181" xr:uid="{00000000-0005-0000-0000-00000F000000}"/>
    <cellStyle name="쉼표 [0] 2 2 10 2" xfId="410" xr:uid="{00000000-0005-0000-0000-000010000000}"/>
    <cellStyle name="쉼표 [0] 2 2 11" xfId="374" xr:uid="{00000000-0005-0000-0000-000011000000}"/>
    <cellStyle name="쉼표 [0] 2 2 12" xfId="325" xr:uid="{00000000-0005-0000-0000-000012000000}"/>
    <cellStyle name="쉼표 [0] 2 2 13" xfId="276" xr:uid="{00000000-0005-0000-0000-000013000000}"/>
    <cellStyle name="쉼표 [0] 2 2 14" xfId="227" xr:uid="{00000000-0005-0000-0000-000014000000}"/>
    <cellStyle name="쉼표 [0] 2 2 2" xfId="13" xr:uid="{00000000-0005-0000-0000-000015000000}"/>
    <cellStyle name="쉼표 [0] 2 2 2 10" xfId="380" xr:uid="{00000000-0005-0000-0000-000016000000}"/>
    <cellStyle name="쉼표 [0] 2 2 2 11" xfId="331" xr:uid="{00000000-0005-0000-0000-000017000000}"/>
    <cellStyle name="쉼표 [0] 2 2 2 12" xfId="282" xr:uid="{00000000-0005-0000-0000-000018000000}"/>
    <cellStyle name="쉼표 [0] 2 2 2 13" xfId="233" xr:uid="{00000000-0005-0000-0000-000019000000}"/>
    <cellStyle name="쉼표 [0] 2 2 2 2" xfId="27" xr:uid="{00000000-0005-0000-0000-00001A000000}"/>
    <cellStyle name="쉼표 [0] 2 2 2 2 10" xfId="296" xr:uid="{00000000-0005-0000-0000-00001B000000}"/>
    <cellStyle name="쉼표 [0] 2 2 2 2 11" xfId="247" xr:uid="{00000000-0005-0000-0000-00001C000000}"/>
    <cellStyle name="쉼표 [0] 2 2 2 2 2" xfId="53" xr:uid="{00000000-0005-0000-0000-00001D000000}"/>
    <cellStyle name="쉼표 [0] 2 2 2 2 2 2" xfId="176" xr:uid="{00000000-0005-0000-0000-00001E000000}"/>
    <cellStyle name="쉼표 [0] 2 2 2 2 2 2 2" xfId="559" xr:uid="{00000000-0005-0000-0000-00001F000000}"/>
    <cellStyle name="쉼표 [0] 2 2 2 2 2 3" xfId="118" xr:uid="{00000000-0005-0000-0000-000020000000}"/>
    <cellStyle name="쉼표 [0] 2 2 2 2 2 3 2" xfId="501" xr:uid="{00000000-0005-0000-0000-000021000000}"/>
    <cellStyle name="쉼표 [0] 2 2 2 2 2 4" xfId="223" xr:uid="{00000000-0005-0000-0000-000022000000}"/>
    <cellStyle name="쉼표 [0] 2 2 2 2 2 4 2" xfId="407" xr:uid="{00000000-0005-0000-0000-000023000000}"/>
    <cellStyle name="쉼표 [0] 2 2 2 2 2 5" xfId="371" xr:uid="{00000000-0005-0000-0000-000024000000}"/>
    <cellStyle name="쉼표 [0] 2 2 2 2 2 6" xfId="322" xr:uid="{00000000-0005-0000-0000-000025000000}"/>
    <cellStyle name="쉼표 [0] 2 2 2 2 2 7" xfId="273" xr:uid="{00000000-0005-0000-0000-000026000000}"/>
    <cellStyle name="쉼표 [0] 2 2 2 2 3" xfId="137" xr:uid="{00000000-0005-0000-0000-000027000000}"/>
    <cellStyle name="쉼표 [0] 2 2 2 2 3 2" xfId="520" xr:uid="{00000000-0005-0000-0000-000028000000}"/>
    <cellStyle name="쉼표 [0] 2 2 2 2 4" xfId="150" xr:uid="{00000000-0005-0000-0000-000029000000}"/>
    <cellStyle name="쉼표 [0] 2 2 2 2 4 2" xfId="533" xr:uid="{00000000-0005-0000-0000-00002A000000}"/>
    <cellStyle name="쉼표 [0] 2 2 2 2 5" xfId="98" xr:uid="{00000000-0005-0000-0000-00002B000000}"/>
    <cellStyle name="쉼표 [0] 2 2 2 2 5 2" xfId="481" xr:uid="{00000000-0005-0000-0000-00002C000000}"/>
    <cellStyle name="쉼표 [0] 2 2 2 2 6" xfId="82" xr:uid="{00000000-0005-0000-0000-00002D000000}"/>
    <cellStyle name="쉼표 [0] 2 2 2 2 6 2" xfId="465" xr:uid="{00000000-0005-0000-0000-00002E000000}"/>
    <cellStyle name="쉼표 [0] 2 2 2 2 7" xfId="197" xr:uid="{00000000-0005-0000-0000-00002F000000}"/>
    <cellStyle name="쉼표 [0] 2 2 2 2 7 2" xfId="436" xr:uid="{00000000-0005-0000-0000-000030000000}"/>
    <cellStyle name="쉼표 [0] 2 2 2 2 8" xfId="387" xr:uid="{00000000-0005-0000-0000-000031000000}"/>
    <cellStyle name="쉼표 [0] 2 2 2 2 9" xfId="345" xr:uid="{00000000-0005-0000-0000-000032000000}"/>
    <cellStyle name="쉼표 [0] 2 2 2 3" xfId="33" xr:uid="{00000000-0005-0000-0000-000033000000}"/>
    <cellStyle name="쉼표 [0] 2 2 2 3 10" xfId="253" xr:uid="{00000000-0005-0000-0000-000034000000}"/>
    <cellStyle name="쉼표 [0] 2 2 2 3 2" xfId="46" xr:uid="{00000000-0005-0000-0000-000035000000}"/>
    <cellStyle name="쉼표 [0] 2 2 2 3 2 2" xfId="169" xr:uid="{00000000-0005-0000-0000-000036000000}"/>
    <cellStyle name="쉼표 [0] 2 2 2 3 2 2 2" xfId="552" xr:uid="{00000000-0005-0000-0000-000037000000}"/>
    <cellStyle name="쉼표 [0] 2 2 2 3 2 3" xfId="130" xr:uid="{00000000-0005-0000-0000-000038000000}"/>
    <cellStyle name="쉼표 [0] 2 2 2 3 2 3 2" xfId="513" xr:uid="{00000000-0005-0000-0000-000039000000}"/>
    <cellStyle name="쉼표 [0] 2 2 2 3 2 4" xfId="216" xr:uid="{00000000-0005-0000-0000-00003A000000}"/>
    <cellStyle name="쉼표 [0] 2 2 2 3 2 4 2" xfId="364" xr:uid="{00000000-0005-0000-0000-00003B000000}"/>
    <cellStyle name="쉼표 [0] 2 2 2 3 2 5" xfId="315" xr:uid="{00000000-0005-0000-0000-00003C000000}"/>
    <cellStyle name="쉼표 [0] 2 2 2 3 2 6" xfId="266" xr:uid="{00000000-0005-0000-0000-00003D000000}"/>
    <cellStyle name="쉼표 [0] 2 2 2 3 3" xfId="156" xr:uid="{00000000-0005-0000-0000-00003E000000}"/>
    <cellStyle name="쉼표 [0] 2 2 2 3 3 2" xfId="539" xr:uid="{00000000-0005-0000-0000-00003F000000}"/>
    <cellStyle name="쉼표 [0] 2 2 2 3 4" xfId="111" xr:uid="{00000000-0005-0000-0000-000040000000}"/>
    <cellStyle name="쉼표 [0] 2 2 2 3 4 2" xfId="494" xr:uid="{00000000-0005-0000-0000-000041000000}"/>
    <cellStyle name="쉼표 [0] 2 2 2 3 5" xfId="75" xr:uid="{00000000-0005-0000-0000-000042000000}"/>
    <cellStyle name="쉼표 [0] 2 2 2 3 5 2" xfId="458" xr:uid="{00000000-0005-0000-0000-000043000000}"/>
    <cellStyle name="쉼표 [0] 2 2 2 3 6" xfId="203" xr:uid="{00000000-0005-0000-0000-000044000000}"/>
    <cellStyle name="쉼표 [0] 2 2 2 3 6 2" xfId="429" xr:uid="{00000000-0005-0000-0000-000045000000}"/>
    <cellStyle name="쉼표 [0] 2 2 2 3 7" xfId="400" xr:uid="{00000000-0005-0000-0000-000046000000}"/>
    <cellStyle name="쉼표 [0] 2 2 2 3 8" xfId="351" xr:uid="{00000000-0005-0000-0000-000047000000}"/>
    <cellStyle name="쉼표 [0] 2 2 2 3 9" xfId="302" xr:uid="{00000000-0005-0000-0000-000048000000}"/>
    <cellStyle name="쉼표 [0] 2 2 2 4" xfId="40" xr:uid="{00000000-0005-0000-0000-000049000000}"/>
    <cellStyle name="쉼표 [0] 2 2 2 4 2" xfId="163" xr:uid="{00000000-0005-0000-0000-00004A000000}"/>
    <cellStyle name="쉼표 [0] 2 2 2 4 2 2" xfId="546" xr:uid="{00000000-0005-0000-0000-00004B000000}"/>
    <cellStyle name="쉼표 [0] 2 2 2 4 3" xfId="105" xr:uid="{00000000-0005-0000-0000-00004C000000}"/>
    <cellStyle name="쉼표 [0] 2 2 2 4 3 2" xfId="488" xr:uid="{00000000-0005-0000-0000-00004D000000}"/>
    <cellStyle name="쉼표 [0] 2 2 2 4 4" xfId="69" xr:uid="{00000000-0005-0000-0000-00004E000000}"/>
    <cellStyle name="쉼표 [0] 2 2 2 4 4 2" xfId="452" xr:uid="{00000000-0005-0000-0000-00004F000000}"/>
    <cellStyle name="쉼표 [0] 2 2 2 4 5" xfId="210" xr:uid="{00000000-0005-0000-0000-000050000000}"/>
    <cellStyle name="쉼표 [0] 2 2 2 4 5 2" xfId="423" xr:uid="{00000000-0005-0000-0000-000051000000}"/>
    <cellStyle name="쉼표 [0] 2 2 2 4 6" xfId="394" xr:uid="{00000000-0005-0000-0000-000052000000}"/>
    <cellStyle name="쉼표 [0] 2 2 2 4 7" xfId="358" xr:uid="{00000000-0005-0000-0000-000053000000}"/>
    <cellStyle name="쉼표 [0] 2 2 2 4 8" xfId="309" xr:uid="{00000000-0005-0000-0000-000054000000}"/>
    <cellStyle name="쉼표 [0] 2 2 2 4 9" xfId="260" xr:uid="{00000000-0005-0000-0000-000055000000}"/>
    <cellStyle name="쉼표 [0] 2 2 2 5" xfId="20" xr:uid="{00000000-0005-0000-0000-000056000000}"/>
    <cellStyle name="쉼표 [0] 2 2 2 5 2" xfId="124" xr:uid="{00000000-0005-0000-0000-000057000000}"/>
    <cellStyle name="쉼표 [0] 2 2 2 5 2 2" xfId="507" xr:uid="{00000000-0005-0000-0000-000058000000}"/>
    <cellStyle name="쉼표 [0] 2 2 2 5 3" xfId="190" xr:uid="{00000000-0005-0000-0000-000059000000}"/>
    <cellStyle name="쉼표 [0] 2 2 2 5 3 2" xfId="338" xr:uid="{00000000-0005-0000-0000-00005A000000}"/>
    <cellStyle name="쉼표 [0] 2 2 2 5 4" xfId="289" xr:uid="{00000000-0005-0000-0000-00005B000000}"/>
    <cellStyle name="쉼표 [0] 2 2 2 5 5" xfId="240" xr:uid="{00000000-0005-0000-0000-00005C000000}"/>
    <cellStyle name="쉼표 [0] 2 2 2 6" xfId="143" xr:uid="{00000000-0005-0000-0000-00005D000000}"/>
    <cellStyle name="쉼표 [0] 2 2 2 6 2" xfId="526" xr:uid="{00000000-0005-0000-0000-00005E000000}"/>
    <cellStyle name="쉼표 [0] 2 2 2 7" xfId="91" xr:uid="{00000000-0005-0000-0000-00005F000000}"/>
    <cellStyle name="쉼표 [0] 2 2 2 7 2" xfId="474" xr:uid="{00000000-0005-0000-0000-000060000000}"/>
    <cellStyle name="쉼표 [0] 2 2 2 8" xfId="62" xr:uid="{00000000-0005-0000-0000-000061000000}"/>
    <cellStyle name="쉼표 [0] 2 2 2 8 2" xfId="445" xr:uid="{00000000-0005-0000-0000-000062000000}"/>
    <cellStyle name="쉼표 [0] 2 2 2 9" xfId="184" xr:uid="{00000000-0005-0000-0000-000063000000}"/>
    <cellStyle name="쉼표 [0] 2 2 2 9 2" xfId="416" xr:uid="{00000000-0005-0000-0000-000064000000}"/>
    <cellStyle name="쉼표 [0] 2 2 3" xfId="10" xr:uid="{00000000-0005-0000-0000-000065000000}"/>
    <cellStyle name="쉼표 [0] 2 2 3 10" xfId="279" xr:uid="{00000000-0005-0000-0000-000066000000}"/>
    <cellStyle name="쉼표 [0] 2 2 3 11" xfId="230" xr:uid="{00000000-0005-0000-0000-000067000000}"/>
    <cellStyle name="쉼표 [0] 2 2 3 2" xfId="50" xr:uid="{00000000-0005-0000-0000-000068000000}"/>
    <cellStyle name="쉼표 [0] 2 2 3 2 2" xfId="173" xr:uid="{00000000-0005-0000-0000-000069000000}"/>
    <cellStyle name="쉼표 [0] 2 2 3 2 2 2" xfId="556" xr:uid="{00000000-0005-0000-0000-00006A000000}"/>
    <cellStyle name="쉼표 [0] 2 2 3 2 3" xfId="115" xr:uid="{00000000-0005-0000-0000-00006B000000}"/>
    <cellStyle name="쉼표 [0] 2 2 3 2 3 2" xfId="498" xr:uid="{00000000-0005-0000-0000-00006C000000}"/>
    <cellStyle name="쉼표 [0] 2 2 3 2 4" xfId="79" xr:uid="{00000000-0005-0000-0000-00006D000000}"/>
    <cellStyle name="쉼표 [0] 2 2 3 2 4 2" xfId="462" xr:uid="{00000000-0005-0000-0000-00006E000000}"/>
    <cellStyle name="쉼표 [0] 2 2 3 2 5" xfId="220" xr:uid="{00000000-0005-0000-0000-00006F000000}"/>
    <cellStyle name="쉼표 [0] 2 2 3 2 5 2" xfId="433" xr:uid="{00000000-0005-0000-0000-000070000000}"/>
    <cellStyle name="쉼표 [0] 2 2 3 2 6" xfId="404" xr:uid="{00000000-0005-0000-0000-000071000000}"/>
    <cellStyle name="쉼표 [0] 2 2 3 2 7" xfId="368" xr:uid="{00000000-0005-0000-0000-000072000000}"/>
    <cellStyle name="쉼표 [0] 2 2 3 2 8" xfId="319" xr:uid="{00000000-0005-0000-0000-000073000000}"/>
    <cellStyle name="쉼표 [0] 2 2 3 2 9" xfId="270" xr:uid="{00000000-0005-0000-0000-000074000000}"/>
    <cellStyle name="쉼표 [0] 2 2 3 3" xfId="24" xr:uid="{00000000-0005-0000-0000-000075000000}"/>
    <cellStyle name="쉼표 [0] 2 2 3 3 2" xfId="134" xr:uid="{00000000-0005-0000-0000-000076000000}"/>
    <cellStyle name="쉼표 [0] 2 2 3 3 2 2" xfId="517" xr:uid="{00000000-0005-0000-0000-000077000000}"/>
    <cellStyle name="쉼표 [0] 2 2 3 3 3" xfId="342" xr:uid="{00000000-0005-0000-0000-000078000000}"/>
    <cellStyle name="쉼표 [0] 2 2 3 3 4" xfId="293" xr:uid="{00000000-0005-0000-0000-000079000000}"/>
    <cellStyle name="쉼표 [0] 2 2 3 3 5" xfId="244" xr:uid="{00000000-0005-0000-0000-00007A000000}"/>
    <cellStyle name="쉼표 [0] 2 2 3 4" xfId="147" xr:uid="{00000000-0005-0000-0000-00007B000000}"/>
    <cellStyle name="쉼표 [0] 2 2 3 4 2" xfId="530" xr:uid="{00000000-0005-0000-0000-00007C000000}"/>
    <cellStyle name="쉼표 [0] 2 2 3 5" xfId="88" xr:uid="{00000000-0005-0000-0000-00007D000000}"/>
    <cellStyle name="쉼표 [0] 2 2 3 5 2" xfId="471" xr:uid="{00000000-0005-0000-0000-00007E000000}"/>
    <cellStyle name="쉼표 [0] 2 2 3 6" xfId="59" xr:uid="{00000000-0005-0000-0000-00007F000000}"/>
    <cellStyle name="쉼표 [0] 2 2 3 6 2" xfId="442" xr:uid="{00000000-0005-0000-0000-000080000000}"/>
    <cellStyle name="쉼표 [0] 2 2 3 7" xfId="194" xr:uid="{00000000-0005-0000-0000-000081000000}"/>
    <cellStyle name="쉼표 [0] 2 2 3 7 2" xfId="413" xr:uid="{00000000-0005-0000-0000-000082000000}"/>
    <cellStyle name="쉼표 [0] 2 2 3 8" xfId="377" xr:uid="{00000000-0005-0000-0000-000083000000}"/>
    <cellStyle name="쉼표 [0] 2 2 3 9" xfId="328" xr:uid="{00000000-0005-0000-0000-000084000000}"/>
    <cellStyle name="쉼표 [0] 2 2 4" xfId="30" xr:uid="{00000000-0005-0000-0000-000085000000}"/>
    <cellStyle name="쉼표 [0] 2 2 4 10" xfId="299" xr:uid="{00000000-0005-0000-0000-000086000000}"/>
    <cellStyle name="쉼표 [0] 2 2 4 11" xfId="250" xr:uid="{00000000-0005-0000-0000-000087000000}"/>
    <cellStyle name="쉼표 [0] 2 2 4 2" xfId="43" xr:uid="{00000000-0005-0000-0000-000088000000}"/>
    <cellStyle name="쉼표 [0] 2 2 4 2 2" xfId="166" xr:uid="{00000000-0005-0000-0000-000089000000}"/>
    <cellStyle name="쉼표 [0] 2 2 4 2 2 2" xfId="549" xr:uid="{00000000-0005-0000-0000-00008A000000}"/>
    <cellStyle name="쉼표 [0] 2 2 4 2 3" xfId="108" xr:uid="{00000000-0005-0000-0000-00008B000000}"/>
    <cellStyle name="쉼표 [0] 2 2 4 2 3 2" xfId="491" xr:uid="{00000000-0005-0000-0000-00008C000000}"/>
    <cellStyle name="쉼표 [0] 2 2 4 2 4" xfId="213" xr:uid="{00000000-0005-0000-0000-00008D000000}"/>
    <cellStyle name="쉼표 [0] 2 2 4 2 4 2" xfId="397" xr:uid="{00000000-0005-0000-0000-00008E000000}"/>
    <cellStyle name="쉼표 [0] 2 2 4 2 5" xfId="361" xr:uid="{00000000-0005-0000-0000-00008F000000}"/>
    <cellStyle name="쉼표 [0] 2 2 4 2 6" xfId="312" xr:uid="{00000000-0005-0000-0000-000090000000}"/>
    <cellStyle name="쉼표 [0] 2 2 4 2 7" xfId="263" xr:uid="{00000000-0005-0000-0000-000091000000}"/>
    <cellStyle name="쉼표 [0] 2 2 4 3" xfId="127" xr:uid="{00000000-0005-0000-0000-000092000000}"/>
    <cellStyle name="쉼표 [0] 2 2 4 3 2" xfId="510" xr:uid="{00000000-0005-0000-0000-000093000000}"/>
    <cellStyle name="쉼표 [0] 2 2 4 4" xfId="153" xr:uid="{00000000-0005-0000-0000-000094000000}"/>
    <cellStyle name="쉼표 [0] 2 2 4 4 2" xfId="536" xr:uid="{00000000-0005-0000-0000-000095000000}"/>
    <cellStyle name="쉼표 [0] 2 2 4 5" xfId="95" xr:uid="{00000000-0005-0000-0000-000096000000}"/>
    <cellStyle name="쉼표 [0] 2 2 4 5 2" xfId="478" xr:uid="{00000000-0005-0000-0000-000097000000}"/>
    <cellStyle name="쉼표 [0] 2 2 4 6" xfId="72" xr:uid="{00000000-0005-0000-0000-000098000000}"/>
    <cellStyle name="쉼표 [0] 2 2 4 6 2" xfId="455" xr:uid="{00000000-0005-0000-0000-000099000000}"/>
    <cellStyle name="쉼표 [0] 2 2 4 7" xfId="200" xr:uid="{00000000-0005-0000-0000-00009A000000}"/>
    <cellStyle name="쉼표 [0] 2 2 4 7 2" xfId="426" xr:uid="{00000000-0005-0000-0000-00009B000000}"/>
    <cellStyle name="쉼표 [0] 2 2 4 8" xfId="384" xr:uid="{00000000-0005-0000-0000-00009C000000}"/>
    <cellStyle name="쉼표 [0] 2 2 4 9" xfId="348" xr:uid="{00000000-0005-0000-0000-00009D000000}"/>
    <cellStyle name="쉼표 [0] 2 2 5" xfId="37" xr:uid="{00000000-0005-0000-0000-00009E000000}"/>
    <cellStyle name="쉼표 [0] 2 2 5 2" xfId="160" xr:uid="{00000000-0005-0000-0000-00009F000000}"/>
    <cellStyle name="쉼표 [0] 2 2 5 2 2" xfId="543" xr:uid="{00000000-0005-0000-0000-0000A0000000}"/>
    <cellStyle name="쉼표 [0] 2 2 5 3" xfId="102" xr:uid="{00000000-0005-0000-0000-0000A1000000}"/>
    <cellStyle name="쉼표 [0] 2 2 5 3 2" xfId="485" xr:uid="{00000000-0005-0000-0000-0000A2000000}"/>
    <cellStyle name="쉼표 [0] 2 2 5 4" xfId="66" xr:uid="{00000000-0005-0000-0000-0000A3000000}"/>
    <cellStyle name="쉼표 [0] 2 2 5 4 2" xfId="449" xr:uid="{00000000-0005-0000-0000-0000A4000000}"/>
    <cellStyle name="쉼표 [0] 2 2 5 5" xfId="207" xr:uid="{00000000-0005-0000-0000-0000A5000000}"/>
    <cellStyle name="쉼표 [0] 2 2 5 5 2" xfId="420" xr:uid="{00000000-0005-0000-0000-0000A6000000}"/>
    <cellStyle name="쉼표 [0] 2 2 5 6" xfId="391" xr:uid="{00000000-0005-0000-0000-0000A7000000}"/>
    <cellStyle name="쉼표 [0] 2 2 5 7" xfId="355" xr:uid="{00000000-0005-0000-0000-0000A8000000}"/>
    <cellStyle name="쉼표 [0] 2 2 5 8" xfId="306" xr:uid="{00000000-0005-0000-0000-0000A9000000}"/>
    <cellStyle name="쉼표 [0] 2 2 5 9" xfId="257" xr:uid="{00000000-0005-0000-0000-0000AA000000}"/>
    <cellStyle name="쉼표 [0] 2 2 6" xfId="17" xr:uid="{00000000-0005-0000-0000-0000AB000000}"/>
    <cellStyle name="쉼표 [0] 2 2 6 2" xfId="121" xr:uid="{00000000-0005-0000-0000-0000AC000000}"/>
    <cellStyle name="쉼표 [0] 2 2 6 2 2" xfId="504" xr:uid="{00000000-0005-0000-0000-0000AD000000}"/>
    <cellStyle name="쉼표 [0] 2 2 6 3" xfId="187" xr:uid="{00000000-0005-0000-0000-0000AE000000}"/>
    <cellStyle name="쉼표 [0] 2 2 6 3 2" xfId="335" xr:uid="{00000000-0005-0000-0000-0000AF000000}"/>
    <cellStyle name="쉼표 [0] 2 2 6 4" xfId="286" xr:uid="{00000000-0005-0000-0000-0000B0000000}"/>
    <cellStyle name="쉼표 [0] 2 2 6 5" xfId="237" xr:uid="{00000000-0005-0000-0000-0000B1000000}"/>
    <cellStyle name="쉼표 [0] 2 2 7" xfId="140" xr:uid="{00000000-0005-0000-0000-0000B2000000}"/>
    <cellStyle name="쉼표 [0] 2 2 7 2" xfId="523" xr:uid="{00000000-0005-0000-0000-0000B3000000}"/>
    <cellStyle name="쉼표 [0] 2 2 8" xfId="85" xr:uid="{00000000-0005-0000-0000-0000B4000000}"/>
    <cellStyle name="쉼표 [0] 2 2 8 2" xfId="468" xr:uid="{00000000-0005-0000-0000-0000B5000000}"/>
    <cellStyle name="쉼표 [0] 2 2 9" xfId="56" xr:uid="{00000000-0005-0000-0000-0000B6000000}"/>
    <cellStyle name="쉼표 [0] 2 2 9 2" xfId="439" xr:uid="{00000000-0005-0000-0000-0000B7000000}"/>
    <cellStyle name="쉼표 [0] 2 3" xfId="11" xr:uid="{00000000-0005-0000-0000-0000B8000000}"/>
    <cellStyle name="쉼표 [0] 2 3 10" xfId="378" xr:uid="{00000000-0005-0000-0000-0000B9000000}"/>
    <cellStyle name="쉼표 [0] 2 3 11" xfId="329" xr:uid="{00000000-0005-0000-0000-0000BA000000}"/>
    <cellStyle name="쉼표 [0] 2 3 12" xfId="280" xr:uid="{00000000-0005-0000-0000-0000BB000000}"/>
    <cellStyle name="쉼표 [0] 2 3 13" xfId="231" xr:uid="{00000000-0005-0000-0000-0000BC000000}"/>
    <cellStyle name="쉼표 [0] 2 3 2" xfId="25" xr:uid="{00000000-0005-0000-0000-0000BD000000}"/>
    <cellStyle name="쉼표 [0] 2 3 2 10" xfId="294" xr:uid="{00000000-0005-0000-0000-0000BE000000}"/>
    <cellStyle name="쉼표 [0] 2 3 2 11" xfId="245" xr:uid="{00000000-0005-0000-0000-0000BF000000}"/>
    <cellStyle name="쉼표 [0] 2 3 2 2" xfId="51" xr:uid="{00000000-0005-0000-0000-0000C0000000}"/>
    <cellStyle name="쉼표 [0] 2 3 2 2 2" xfId="174" xr:uid="{00000000-0005-0000-0000-0000C1000000}"/>
    <cellStyle name="쉼표 [0] 2 3 2 2 2 2" xfId="557" xr:uid="{00000000-0005-0000-0000-0000C2000000}"/>
    <cellStyle name="쉼표 [0] 2 3 2 2 3" xfId="116" xr:uid="{00000000-0005-0000-0000-0000C3000000}"/>
    <cellStyle name="쉼표 [0] 2 3 2 2 3 2" xfId="499" xr:uid="{00000000-0005-0000-0000-0000C4000000}"/>
    <cellStyle name="쉼표 [0] 2 3 2 2 4" xfId="221" xr:uid="{00000000-0005-0000-0000-0000C5000000}"/>
    <cellStyle name="쉼표 [0] 2 3 2 2 4 2" xfId="405" xr:uid="{00000000-0005-0000-0000-0000C6000000}"/>
    <cellStyle name="쉼표 [0] 2 3 2 2 5" xfId="369" xr:uid="{00000000-0005-0000-0000-0000C7000000}"/>
    <cellStyle name="쉼표 [0] 2 3 2 2 6" xfId="320" xr:uid="{00000000-0005-0000-0000-0000C8000000}"/>
    <cellStyle name="쉼표 [0] 2 3 2 2 7" xfId="271" xr:uid="{00000000-0005-0000-0000-0000C9000000}"/>
    <cellStyle name="쉼표 [0] 2 3 2 3" xfId="135" xr:uid="{00000000-0005-0000-0000-0000CA000000}"/>
    <cellStyle name="쉼표 [0] 2 3 2 3 2" xfId="518" xr:uid="{00000000-0005-0000-0000-0000CB000000}"/>
    <cellStyle name="쉼표 [0] 2 3 2 4" xfId="148" xr:uid="{00000000-0005-0000-0000-0000CC000000}"/>
    <cellStyle name="쉼표 [0] 2 3 2 4 2" xfId="531" xr:uid="{00000000-0005-0000-0000-0000CD000000}"/>
    <cellStyle name="쉼표 [0] 2 3 2 5" xfId="96" xr:uid="{00000000-0005-0000-0000-0000CE000000}"/>
    <cellStyle name="쉼표 [0] 2 3 2 5 2" xfId="479" xr:uid="{00000000-0005-0000-0000-0000CF000000}"/>
    <cellStyle name="쉼표 [0] 2 3 2 6" xfId="80" xr:uid="{00000000-0005-0000-0000-0000D0000000}"/>
    <cellStyle name="쉼표 [0] 2 3 2 6 2" xfId="463" xr:uid="{00000000-0005-0000-0000-0000D1000000}"/>
    <cellStyle name="쉼표 [0] 2 3 2 7" xfId="195" xr:uid="{00000000-0005-0000-0000-0000D2000000}"/>
    <cellStyle name="쉼표 [0] 2 3 2 7 2" xfId="434" xr:uid="{00000000-0005-0000-0000-0000D3000000}"/>
    <cellStyle name="쉼표 [0] 2 3 2 8" xfId="385" xr:uid="{00000000-0005-0000-0000-0000D4000000}"/>
    <cellStyle name="쉼표 [0] 2 3 2 9" xfId="343" xr:uid="{00000000-0005-0000-0000-0000D5000000}"/>
    <cellStyle name="쉼표 [0] 2 3 3" xfId="31" xr:uid="{00000000-0005-0000-0000-0000D6000000}"/>
    <cellStyle name="쉼표 [0] 2 3 3 10" xfId="251" xr:uid="{00000000-0005-0000-0000-0000D7000000}"/>
    <cellStyle name="쉼표 [0] 2 3 3 2" xfId="44" xr:uid="{00000000-0005-0000-0000-0000D8000000}"/>
    <cellStyle name="쉼표 [0] 2 3 3 2 2" xfId="167" xr:uid="{00000000-0005-0000-0000-0000D9000000}"/>
    <cellStyle name="쉼표 [0] 2 3 3 2 2 2" xfId="550" xr:uid="{00000000-0005-0000-0000-0000DA000000}"/>
    <cellStyle name="쉼표 [0] 2 3 3 2 3" xfId="128" xr:uid="{00000000-0005-0000-0000-0000DB000000}"/>
    <cellStyle name="쉼표 [0] 2 3 3 2 3 2" xfId="511" xr:uid="{00000000-0005-0000-0000-0000DC000000}"/>
    <cellStyle name="쉼표 [0] 2 3 3 2 4" xfId="214" xr:uid="{00000000-0005-0000-0000-0000DD000000}"/>
    <cellStyle name="쉼표 [0] 2 3 3 2 4 2" xfId="362" xr:uid="{00000000-0005-0000-0000-0000DE000000}"/>
    <cellStyle name="쉼표 [0] 2 3 3 2 5" xfId="313" xr:uid="{00000000-0005-0000-0000-0000DF000000}"/>
    <cellStyle name="쉼표 [0] 2 3 3 2 6" xfId="264" xr:uid="{00000000-0005-0000-0000-0000E0000000}"/>
    <cellStyle name="쉼표 [0] 2 3 3 3" xfId="154" xr:uid="{00000000-0005-0000-0000-0000E1000000}"/>
    <cellStyle name="쉼표 [0] 2 3 3 3 2" xfId="537" xr:uid="{00000000-0005-0000-0000-0000E2000000}"/>
    <cellStyle name="쉼표 [0] 2 3 3 4" xfId="109" xr:uid="{00000000-0005-0000-0000-0000E3000000}"/>
    <cellStyle name="쉼표 [0] 2 3 3 4 2" xfId="492" xr:uid="{00000000-0005-0000-0000-0000E4000000}"/>
    <cellStyle name="쉼표 [0] 2 3 3 5" xfId="73" xr:uid="{00000000-0005-0000-0000-0000E5000000}"/>
    <cellStyle name="쉼표 [0] 2 3 3 5 2" xfId="456" xr:uid="{00000000-0005-0000-0000-0000E6000000}"/>
    <cellStyle name="쉼표 [0] 2 3 3 6" xfId="201" xr:uid="{00000000-0005-0000-0000-0000E7000000}"/>
    <cellStyle name="쉼표 [0] 2 3 3 6 2" xfId="427" xr:uid="{00000000-0005-0000-0000-0000E8000000}"/>
    <cellStyle name="쉼표 [0] 2 3 3 7" xfId="398" xr:uid="{00000000-0005-0000-0000-0000E9000000}"/>
    <cellStyle name="쉼표 [0] 2 3 3 8" xfId="349" xr:uid="{00000000-0005-0000-0000-0000EA000000}"/>
    <cellStyle name="쉼표 [0] 2 3 3 9" xfId="300" xr:uid="{00000000-0005-0000-0000-0000EB000000}"/>
    <cellStyle name="쉼표 [0] 2 3 4" xfId="38" xr:uid="{00000000-0005-0000-0000-0000EC000000}"/>
    <cellStyle name="쉼표 [0] 2 3 4 2" xfId="161" xr:uid="{00000000-0005-0000-0000-0000ED000000}"/>
    <cellStyle name="쉼표 [0] 2 3 4 2 2" xfId="544" xr:uid="{00000000-0005-0000-0000-0000EE000000}"/>
    <cellStyle name="쉼표 [0] 2 3 4 3" xfId="103" xr:uid="{00000000-0005-0000-0000-0000EF000000}"/>
    <cellStyle name="쉼표 [0] 2 3 4 3 2" xfId="486" xr:uid="{00000000-0005-0000-0000-0000F0000000}"/>
    <cellStyle name="쉼표 [0] 2 3 4 4" xfId="67" xr:uid="{00000000-0005-0000-0000-0000F1000000}"/>
    <cellStyle name="쉼표 [0] 2 3 4 4 2" xfId="450" xr:uid="{00000000-0005-0000-0000-0000F2000000}"/>
    <cellStyle name="쉼표 [0] 2 3 4 5" xfId="208" xr:uid="{00000000-0005-0000-0000-0000F3000000}"/>
    <cellStyle name="쉼표 [0] 2 3 4 5 2" xfId="421" xr:uid="{00000000-0005-0000-0000-0000F4000000}"/>
    <cellStyle name="쉼표 [0] 2 3 4 6" xfId="392" xr:uid="{00000000-0005-0000-0000-0000F5000000}"/>
    <cellStyle name="쉼표 [0] 2 3 4 7" xfId="356" xr:uid="{00000000-0005-0000-0000-0000F6000000}"/>
    <cellStyle name="쉼표 [0] 2 3 4 8" xfId="307" xr:uid="{00000000-0005-0000-0000-0000F7000000}"/>
    <cellStyle name="쉼표 [0] 2 3 4 9" xfId="258" xr:uid="{00000000-0005-0000-0000-0000F8000000}"/>
    <cellStyle name="쉼표 [0] 2 3 5" xfId="18" xr:uid="{00000000-0005-0000-0000-0000F9000000}"/>
    <cellStyle name="쉼표 [0] 2 3 5 2" xfId="122" xr:uid="{00000000-0005-0000-0000-0000FA000000}"/>
    <cellStyle name="쉼표 [0] 2 3 5 2 2" xfId="505" xr:uid="{00000000-0005-0000-0000-0000FB000000}"/>
    <cellStyle name="쉼표 [0] 2 3 5 3" xfId="188" xr:uid="{00000000-0005-0000-0000-0000FC000000}"/>
    <cellStyle name="쉼표 [0] 2 3 5 3 2" xfId="336" xr:uid="{00000000-0005-0000-0000-0000FD000000}"/>
    <cellStyle name="쉼표 [0] 2 3 5 4" xfId="287" xr:uid="{00000000-0005-0000-0000-0000FE000000}"/>
    <cellStyle name="쉼표 [0] 2 3 5 5" xfId="238" xr:uid="{00000000-0005-0000-0000-0000FF000000}"/>
    <cellStyle name="쉼표 [0] 2 3 6" xfId="141" xr:uid="{00000000-0005-0000-0000-000000010000}"/>
    <cellStyle name="쉼표 [0] 2 3 6 2" xfId="524" xr:uid="{00000000-0005-0000-0000-000001010000}"/>
    <cellStyle name="쉼표 [0] 2 3 7" xfId="89" xr:uid="{00000000-0005-0000-0000-000002010000}"/>
    <cellStyle name="쉼표 [0] 2 3 7 2" xfId="472" xr:uid="{00000000-0005-0000-0000-000003010000}"/>
    <cellStyle name="쉼표 [0] 2 3 8" xfId="60" xr:uid="{00000000-0005-0000-0000-000004010000}"/>
    <cellStyle name="쉼표 [0] 2 3 8 2" xfId="443" xr:uid="{00000000-0005-0000-0000-000005010000}"/>
    <cellStyle name="쉼표 [0] 2 3 9" xfId="182" xr:uid="{00000000-0005-0000-0000-000006010000}"/>
    <cellStyle name="쉼표 [0] 2 3 9 2" xfId="414" xr:uid="{00000000-0005-0000-0000-000007010000}"/>
    <cellStyle name="쉼표 [0] 2 4" xfId="14" xr:uid="{00000000-0005-0000-0000-000008010000}"/>
    <cellStyle name="쉼표 [0] 2 4 10" xfId="332" xr:uid="{00000000-0005-0000-0000-000009010000}"/>
    <cellStyle name="쉼표 [0] 2 4 11" xfId="283" xr:uid="{00000000-0005-0000-0000-00000A010000}"/>
    <cellStyle name="쉼표 [0] 2 4 12" xfId="234" xr:uid="{00000000-0005-0000-0000-00000B010000}"/>
    <cellStyle name="쉼표 [0] 2 4 2" xfId="34" xr:uid="{00000000-0005-0000-0000-00000C010000}"/>
    <cellStyle name="쉼표 [0] 2 4 2 2" xfId="157" xr:uid="{00000000-0005-0000-0000-00000D010000}"/>
    <cellStyle name="쉼표 [0] 2 4 2 2 2" xfId="540" xr:uid="{00000000-0005-0000-0000-00000E010000}"/>
    <cellStyle name="쉼표 [0] 2 4 2 3" xfId="99" xr:uid="{00000000-0005-0000-0000-00000F010000}"/>
    <cellStyle name="쉼표 [0] 2 4 2 3 2" xfId="482" xr:uid="{00000000-0005-0000-0000-000010010000}"/>
    <cellStyle name="쉼표 [0] 2 4 2 4" xfId="76" xr:uid="{00000000-0005-0000-0000-000011010000}"/>
    <cellStyle name="쉼표 [0] 2 4 2 4 2" xfId="459" xr:uid="{00000000-0005-0000-0000-000012010000}"/>
    <cellStyle name="쉼표 [0] 2 4 2 5" xfId="204" xr:uid="{00000000-0005-0000-0000-000013010000}"/>
    <cellStyle name="쉼표 [0] 2 4 2 5 2" xfId="430" xr:uid="{00000000-0005-0000-0000-000014010000}"/>
    <cellStyle name="쉼표 [0] 2 4 2 6" xfId="388" xr:uid="{00000000-0005-0000-0000-000015010000}"/>
    <cellStyle name="쉼표 [0] 2 4 2 7" xfId="352" xr:uid="{00000000-0005-0000-0000-000016010000}"/>
    <cellStyle name="쉼표 [0] 2 4 2 8" xfId="303" xr:uid="{00000000-0005-0000-0000-000017010000}"/>
    <cellStyle name="쉼표 [0] 2 4 2 9" xfId="254" xr:uid="{00000000-0005-0000-0000-000018010000}"/>
    <cellStyle name="쉼표 [0] 2 4 3" xfId="47" xr:uid="{00000000-0005-0000-0000-000019010000}"/>
    <cellStyle name="쉼표 [0] 2 4 3 2" xfId="170" xr:uid="{00000000-0005-0000-0000-00001A010000}"/>
    <cellStyle name="쉼표 [0] 2 4 3 2 2" xfId="553" xr:uid="{00000000-0005-0000-0000-00001B010000}"/>
    <cellStyle name="쉼표 [0] 2 4 3 3" xfId="112" xr:uid="{00000000-0005-0000-0000-00001C010000}"/>
    <cellStyle name="쉼표 [0] 2 4 3 3 2" xfId="495" xr:uid="{00000000-0005-0000-0000-00001D010000}"/>
    <cellStyle name="쉼표 [0] 2 4 3 4" xfId="217" xr:uid="{00000000-0005-0000-0000-00001E010000}"/>
    <cellStyle name="쉼표 [0] 2 4 3 4 2" xfId="401" xr:uid="{00000000-0005-0000-0000-00001F010000}"/>
    <cellStyle name="쉼표 [0] 2 4 3 5" xfId="365" xr:uid="{00000000-0005-0000-0000-000020010000}"/>
    <cellStyle name="쉼표 [0] 2 4 3 6" xfId="316" xr:uid="{00000000-0005-0000-0000-000021010000}"/>
    <cellStyle name="쉼표 [0] 2 4 3 7" xfId="267" xr:uid="{00000000-0005-0000-0000-000022010000}"/>
    <cellStyle name="쉼표 [0] 2 4 4" xfId="21" xr:uid="{00000000-0005-0000-0000-000023010000}"/>
    <cellStyle name="쉼표 [0] 2 4 4 2" xfId="131" xr:uid="{00000000-0005-0000-0000-000024010000}"/>
    <cellStyle name="쉼표 [0] 2 4 4 2 2" xfId="514" xr:uid="{00000000-0005-0000-0000-000025010000}"/>
    <cellStyle name="쉼표 [0] 2 4 4 3" xfId="191" xr:uid="{00000000-0005-0000-0000-000026010000}"/>
    <cellStyle name="쉼표 [0] 2 4 4 3 2" xfId="339" xr:uid="{00000000-0005-0000-0000-000027010000}"/>
    <cellStyle name="쉼표 [0] 2 4 4 4" xfId="290" xr:uid="{00000000-0005-0000-0000-000028010000}"/>
    <cellStyle name="쉼표 [0] 2 4 4 5" xfId="241" xr:uid="{00000000-0005-0000-0000-000029010000}"/>
    <cellStyle name="쉼표 [0] 2 4 5" xfId="144" xr:uid="{00000000-0005-0000-0000-00002A010000}"/>
    <cellStyle name="쉼표 [0] 2 4 5 2" xfId="527" xr:uid="{00000000-0005-0000-0000-00002B010000}"/>
    <cellStyle name="쉼표 [0] 2 4 6" xfId="92" xr:uid="{00000000-0005-0000-0000-00002C010000}"/>
    <cellStyle name="쉼표 [0] 2 4 6 2" xfId="475" xr:uid="{00000000-0005-0000-0000-00002D010000}"/>
    <cellStyle name="쉼표 [0] 2 4 7" xfId="63" xr:uid="{00000000-0005-0000-0000-00002E010000}"/>
    <cellStyle name="쉼표 [0] 2 4 7 2" xfId="446" xr:uid="{00000000-0005-0000-0000-00002F010000}"/>
    <cellStyle name="쉼표 [0] 2 4 8" xfId="179" xr:uid="{00000000-0005-0000-0000-000030010000}"/>
    <cellStyle name="쉼표 [0] 2 4 8 2" xfId="417" xr:uid="{00000000-0005-0000-0000-000031010000}"/>
    <cellStyle name="쉼표 [0] 2 4 9" xfId="381" xr:uid="{00000000-0005-0000-0000-000032010000}"/>
    <cellStyle name="쉼표 [0] 2 5" xfId="8" xr:uid="{00000000-0005-0000-0000-000033010000}"/>
    <cellStyle name="쉼표 [0] 2 5 10" xfId="277" xr:uid="{00000000-0005-0000-0000-000034010000}"/>
    <cellStyle name="쉼표 [0] 2 5 11" xfId="228" xr:uid="{00000000-0005-0000-0000-000035010000}"/>
    <cellStyle name="쉼표 [0] 2 5 2" xfId="48" xr:uid="{00000000-0005-0000-0000-000036010000}"/>
    <cellStyle name="쉼표 [0] 2 5 2 2" xfId="171" xr:uid="{00000000-0005-0000-0000-000037010000}"/>
    <cellStyle name="쉼표 [0] 2 5 2 2 2" xfId="554" xr:uid="{00000000-0005-0000-0000-000038010000}"/>
    <cellStyle name="쉼표 [0] 2 5 2 3" xfId="113" xr:uid="{00000000-0005-0000-0000-000039010000}"/>
    <cellStyle name="쉼표 [0] 2 5 2 3 2" xfId="496" xr:uid="{00000000-0005-0000-0000-00003A010000}"/>
    <cellStyle name="쉼표 [0] 2 5 2 4" xfId="77" xr:uid="{00000000-0005-0000-0000-00003B010000}"/>
    <cellStyle name="쉼표 [0] 2 5 2 4 2" xfId="460" xr:uid="{00000000-0005-0000-0000-00003C010000}"/>
    <cellStyle name="쉼표 [0] 2 5 2 5" xfId="218" xr:uid="{00000000-0005-0000-0000-00003D010000}"/>
    <cellStyle name="쉼표 [0] 2 5 2 5 2" xfId="431" xr:uid="{00000000-0005-0000-0000-00003E010000}"/>
    <cellStyle name="쉼표 [0] 2 5 2 6" xfId="402" xr:uid="{00000000-0005-0000-0000-00003F010000}"/>
    <cellStyle name="쉼표 [0] 2 5 2 7" xfId="366" xr:uid="{00000000-0005-0000-0000-000040010000}"/>
    <cellStyle name="쉼표 [0] 2 5 2 8" xfId="317" xr:uid="{00000000-0005-0000-0000-000041010000}"/>
    <cellStyle name="쉼표 [0] 2 5 2 9" xfId="268" xr:uid="{00000000-0005-0000-0000-000042010000}"/>
    <cellStyle name="쉼표 [0] 2 5 3" xfId="22" xr:uid="{00000000-0005-0000-0000-000043010000}"/>
    <cellStyle name="쉼표 [0] 2 5 3 2" xfId="132" xr:uid="{00000000-0005-0000-0000-000044010000}"/>
    <cellStyle name="쉼표 [0] 2 5 3 2 2" xfId="515" xr:uid="{00000000-0005-0000-0000-000045010000}"/>
    <cellStyle name="쉼표 [0] 2 5 3 3" xfId="340" xr:uid="{00000000-0005-0000-0000-000046010000}"/>
    <cellStyle name="쉼표 [0] 2 5 3 4" xfId="291" xr:uid="{00000000-0005-0000-0000-000047010000}"/>
    <cellStyle name="쉼표 [0] 2 5 3 5" xfId="242" xr:uid="{00000000-0005-0000-0000-000048010000}"/>
    <cellStyle name="쉼표 [0] 2 5 4" xfId="145" xr:uid="{00000000-0005-0000-0000-000049010000}"/>
    <cellStyle name="쉼표 [0] 2 5 4 2" xfId="528" xr:uid="{00000000-0005-0000-0000-00004A010000}"/>
    <cellStyle name="쉼표 [0] 2 5 5" xfId="86" xr:uid="{00000000-0005-0000-0000-00004B010000}"/>
    <cellStyle name="쉼표 [0] 2 5 5 2" xfId="469" xr:uid="{00000000-0005-0000-0000-00004C010000}"/>
    <cellStyle name="쉼표 [0] 2 5 6" xfId="57" xr:uid="{00000000-0005-0000-0000-00004D010000}"/>
    <cellStyle name="쉼표 [0] 2 5 6 2" xfId="440" xr:uid="{00000000-0005-0000-0000-00004E010000}"/>
    <cellStyle name="쉼표 [0] 2 5 7" xfId="192" xr:uid="{00000000-0005-0000-0000-00004F010000}"/>
    <cellStyle name="쉼표 [0] 2 5 7 2" xfId="411" xr:uid="{00000000-0005-0000-0000-000050010000}"/>
    <cellStyle name="쉼표 [0] 2 5 8" xfId="375" xr:uid="{00000000-0005-0000-0000-000051010000}"/>
    <cellStyle name="쉼표 [0] 2 5 9" xfId="326" xr:uid="{00000000-0005-0000-0000-000052010000}"/>
    <cellStyle name="쉼표 [0] 2 6" xfId="28" xr:uid="{00000000-0005-0000-0000-000053010000}"/>
    <cellStyle name="쉼표 [0] 2 6 10" xfId="297" xr:uid="{00000000-0005-0000-0000-000054010000}"/>
    <cellStyle name="쉼표 [0] 2 6 11" xfId="248" xr:uid="{00000000-0005-0000-0000-000055010000}"/>
    <cellStyle name="쉼표 [0] 2 6 2" xfId="41" xr:uid="{00000000-0005-0000-0000-000056010000}"/>
    <cellStyle name="쉼표 [0] 2 6 2 2" xfId="164" xr:uid="{00000000-0005-0000-0000-000057010000}"/>
    <cellStyle name="쉼표 [0] 2 6 2 2 2" xfId="547" xr:uid="{00000000-0005-0000-0000-000058010000}"/>
    <cellStyle name="쉼표 [0] 2 6 2 3" xfId="106" xr:uid="{00000000-0005-0000-0000-000059010000}"/>
    <cellStyle name="쉼표 [0] 2 6 2 3 2" xfId="489" xr:uid="{00000000-0005-0000-0000-00005A010000}"/>
    <cellStyle name="쉼표 [0] 2 6 2 4" xfId="211" xr:uid="{00000000-0005-0000-0000-00005B010000}"/>
    <cellStyle name="쉼표 [0] 2 6 2 4 2" xfId="395" xr:uid="{00000000-0005-0000-0000-00005C010000}"/>
    <cellStyle name="쉼표 [0] 2 6 2 5" xfId="359" xr:uid="{00000000-0005-0000-0000-00005D010000}"/>
    <cellStyle name="쉼표 [0] 2 6 2 6" xfId="310" xr:uid="{00000000-0005-0000-0000-00005E010000}"/>
    <cellStyle name="쉼표 [0] 2 6 2 7" xfId="261" xr:uid="{00000000-0005-0000-0000-00005F010000}"/>
    <cellStyle name="쉼표 [0] 2 6 3" xfId="125" xr:uid="{00000000-0005-0000-0000-000060010000}"/>
    <cellStyle name="쉼표 [0] 2 6 3 2" xfId="508" xr:uid="{00000000-0005-0000-0000-000061010000}"/>
    <cellStyle name="쉼표 [0] 2 6 4" xfId="151" xr:uid="{00000000-0005-0000-0000-000062010000}"/>
    <cellStyle name="쉼표 [0] 2 6 4 2" xfId="534" xr:uid="{00000000-0005-0000-0000-000063010000}"/>
    <cellStyle name="쉼표 [0] 2 6 5" xfId="93" xr:uid="{00000000-0005-0000-0000-000064010000}"/>
    <cellStyle name="쉼표 [0] 2 6 5 2" xfId="476" xr:uid="{00000000-0005-0000-0000-000065010000}"/>
    <cellStyle name="쉼표 [0] 2 6 6" xfId="70" xr:uid="{00000000-0005-0000-0000-000066010000}"/>
    <cellStyle name="쉼표 [0] 2 6 6 2" xfId="453" xr:uid="{00000000-0005-0000-0000-000067010000}"/>
    <cellStyle name="쉼표 [0] 2 6 7" xfId="198" xr:uid="{00000000-0005-0000-0000-000068010000}"/>
    <cellStyle name="쉼표 [0] 2 6 7 2" xfId="424" xr:uid="{00000000-0005-0000-0000-000069010000}"/>
    <cellStyle name="쉼표 [0] 2 6 8" xfId="382" xr:uid="{00000000-0005-0000-0000-00006A010000}"/>
    <cellStyle name="쉼표 [0] 2 6 9" xfId="346" xr:uid="{00000000-0005-0000-0000-00006B010000}"/>
    <cellStyle name="쉼표 [0] 2 7" xfId="35" xr:uid="{00000000-0005-0000-0000-00006C010000}"/>
    <cellStyle name="쉼표 [0] 2 7 2" xfId="158" xr:uid="{00000000-0005-0000-0000-00006D010000}"/>
    <cellStyle name="쉼표 [0] 2 7 2 2" xfId="541" xr:uid="{00000000-0005-0000-0000-00006E010000}"/>
    <cellStyle name="쉼표 [0] 2 7 3" xfId="100" xr:uid="{00000000-0005-0000-0000-00006F010000}"/>
    <cellStyle name="쉼표 [0] 2 7 3 2" xfId="483" xr:uid="{00000000-0005-0000-0000-000070010000}"/>
    <cellStyle name="쉼표 [0] 2 7 4" xfId="64" xr:uid="{00000000-0005-0000-0000-000071010000}"/>
    <cellStyle name="쉼표 [0] 2 7 4 2" xfId="447" xr:uid="{00000000-0005-0000-0000-000072010000}"/>
    <cellStyle name="쉼표 [0] 2 7 5" xfId="205" xr:uid="{00000000-0005-0000-0000-000073010000}"/>
    <cellStyle name="쉼표 [0] 2 7 5 2" xfId="418" xr:uid="{00000000-0005-0000-0000-000074010000}"/>
    <cellStyle name="쉼표 [0] 2 7 6" xfId="389" xr:uid="{00000000-0005-0000-0000-000075010000}"/>
    <cellStyle name="쉼표 [0] 2 7 7" xfId="353" xr:uid="{00000000-0005-0000-0000-000076010000}"/>
    <cellStyle name="쉼표 [0] 2 7 8" xfId="304" xr:uid="{00000000-0005-0000-0000-000077010000}"/>
    <cellStyle name="쉼표 [0] 2 7 9" xfId="255" xr:uid="{00000000-0005-0000-0000-000078010000}"/>
    <cellStyle name="쉼표 [0] 2 8" xfId="15" xr:uid="{00000000-0005-0000-0000-000079010000}"/>
    <cellStyle name="쉼표 [0] 2 8 2" xfId="119" xr:uid="{00000000-0005-0000-0000-00007A010000}"/>
    <cellStyle name="쉼표 [0] 2 8 2 2" xfId="502" xr:uid="{00000000-0005-0000-0000-00007B010000}"/>
    <cellStyle name="쉼표 [0] 2 8 3" xfId="185" xr:uid="{00000000-0005-0000-0000-00007C010000}"/>
    <cellStyle name="쉼표 [0] 2 8 3 2" xfId="333" xr:uid="{00000000-0005-0000-0000-00007D010000}"/>
    <cellStyle name="쉼표 [0] 2 8 4" xfId="284" xr:uid="{00000000-0005-0000-0000-00007E010000}"/>
    <cellStyle name="쉼표 [0] 2 8 5" xfId="235" xr:uid="{00000000-0005-0000-0000-00007F010000}"/>
    <cellStyle name="쉼표 [0] 2 9" xfId="138" xr:uid="{00000000-0005-0000-0000-000080010000}"/>
    <cellStyle name="쉼표 [0] 2 9 2" xfId="521" xr:uid="{00000000-0005-0000-0000-000081010000}"/>
    <cellStyle name="쉼표 [0] 3" xfId="6" xr:uid="{00000000-0005-0000-0000-000082010000}"/>
    <cellStyle name="쉼표 [0] 3 10" xfId="180" xr:uid="{00000000-0005-0000-0000-000083010000}"/>
    <cellStyle name="쉼표 [0] 3 10 2" xfId="409" xr:uid="{00000000-0005-0000-0000-000084010000}"/>
    <cellStyle name="쉼표 [0] 3 11" xfId="373" xr:uid="{00000000-0005-0000-0000-000085010000}"/>
    <cellStyle name="쉼표 [0] 3 12" xfId="324" xr:uid="{00000000-0005-0000-0000-000086010000}"/>
    <cellStyle name="쉼표 [0] 3 13" xfId="275" xr:uid="{00000000-0005-0000-0000-000087010000}"/>
    <cellStyle name="쉼표 [0] 3 14" xfId="226" xr:uid="{00000000-0005-0000-0000-000088010000}"/>
    <cellStyle name="쉼표 [0] 3 2" xfId="12" xr:uid="{00000000-0005-0000-0000-000089010000}"/>
    <cellStyle name="쉼표 [0] 3 2 10" xfId="379" xr:uid="{00000000-0005-0000-0000-00008A010000}"/>
    <cellStyle name="쉼표 [0] 3 2 11" xfId="330" xr:uid="{00000000-0005-0000-0000-00008B010000}"/>
    <cellStyle name="쉼표 [0] 3 2 12" xfId="281" xr:uid="{00000000-0005-0000-0000-00008C010000}"/>
    <cellStyle name="쉼표 [0] 3 2 13" xfId="232" xr:uid="{00000000-0005-0000-0000-00008D010000}"/>
    <cellStyle name="쉼표 [0] 3 2 2" xfId="26" xr:uid="{00000000-0005-0000-0000-00008E010000}"/>
    <cellStyle name="쉼표 [0] 3 2 2 10" xfId="295" xr:uid="{00000000-0005-0000-0000-00008F010000}"/>
    <cellStyle name="쉼표 [0] 3 2 2 11" xfId="246" xr:uid="{00000000-0005-0000-0000-000090010000}"/>
    <cellStyle name="쉼표 [0] 3 2 2 2" xfId="52" xr:uid="{00000000-0005-0000-0000-000091010000}"/>
    <cellStyle name="쉼표 [0] 3 2 2 2 2" xfId="175" xr:uid="{00000000-0005-0000-0000-000092010000}"/>
    <cellStyle name="쉼표 [0] 3 2 2 2 2 2" xfId="558" xr:uid="{00000000-0005-0000-0000-000093010000}"/>
    <cellStyle name="쉼표 [0] 3 2 2 2 3" xfId="117" xr:uid="{00000000-0005-0000-0000-000094010000}"/>
    <cellStyle name="쉼표 [0] 3 2 2 2 3 2" xfId="500" xr:uid="{00000000-0005-0000-0000-000095010000}"/>
    <cellStyle name="쉼표 [0] 3 2 2 2 4" xfId="222" xr:uid="{00000000-0005-0000-0000-000096010000}"/>
    <cellStyle name="쉼표 [0] 3 2 2 2 4 2" xfId="406" xr:uid="{00000000-0005-0000-0000-000097010000}"/>
    <cellStyle name="쉼표 [0] 3 2 2 2 5" xfId="370" xr:uid="{00000000-0005-0000-0000-000098010000}"/>
    <cellStyle name="쉼표 [0] 3 2 2 2 6" xfId="321" xr:uid="{00000000-0005-0000-0000-000099010000}"/>
    <cellStyle name="쉼표 [0] 3 2 2 2 7" xfId="272" xr:uid="{00000000-0005-0000-0000-00009A010000}"/>
    <cellStyle name="쉼표 [0] 3 2 2 3" xfId="136" xr:uid="{00000000-0005-0000-0000-00009B010000}"/>
    <cellStyle name="쉼표 [0] 3 2 2 3 2" xfId="519" xr:uid="{00000000-0005-0000-0000-00009C010000}"/>
    <cellStyle name="쉼표 [0] 3 2 2 4" xfId="149" xr:uid="{00000000-0005-0000-0000-00009D010000}"/>
    <cellStyle name="쉼표 [0] 3 2 2 4 2" xfId="532" xr:uid="{00000000-0005-0000-0000-00009E010000}"/>
    <cellStyle name="쉼표 [0] 3 2 2 5" xfId="97" xr:uid="{00000000-0005-0000-0000-00009F010000}"/>
    <cellStyle name="쉼표 [0] 3 2 2 5 2" xfId="480" xr:uid="{00000000-0005-0000-0000-0000A0010000}"/>
    <cellStyle name="쉼표 [0] 3 2 2 6" xfId="81" xr:uid="{00000000-0005-0000-0000-0000A1010000}"/>
    <cellStyle name="쉼표 [0] 3 2 2 6 2" xfId="464" xr:uid="{00000000-0005-0000-0000-0000A2010000}"/>
    <cellStyle name="쉼표 [0] 3 2 2 7" xfId="196" xr:uid="{00000000-0005-0000-0000-0000A3010000}"/>
    <cellStyle name="쉼표 [0] 3 2 2 7 2" xfId="435" xr:uid="{00000000-0005-0000-0000-0000A4010000}"/>
    <cellStyle name="쉼표 [0] 3 2 2 8" xfId="386" xr:uid="{00000000-0005-0000-0000-0000A5010000}"/>
    <cellStyle name="쉼표 [0] 3 2 2 9" xfId="344" xr:uid="{00000000-0005-0000-0000-0000A6010000}"/>
    <cellStyle name="쉼표 [0] 3 2 3" xfId="32" xr:uid="{00000000-0005-0000-0000-0000A7010000}"/>
    <cellStyle name="쉼표 [0] 3 2 3 10" xfId="252" xr:uid="{00000000-0005-0000-0000-0000A8010000}"/>
    <cellStyle name="쉼표 [0] 3 2 3 2" xfId="45" xr:uid="{00000000-0005-0000-0000-0000A9010000}"/>
    <cellStyle name="쉼표 [0] 3 2 3 2 2" xfId="168" xr:uid="{00000000-0005-0000-0000-0000AA010000}"/>
    <cellStyle name="쉼표 [0] 3 2 3 2 2 2" xfId="551" xr:uid="{00000000-0005-0000-0000-0000AB010000}"/>
    <cellStyle name="쉼표 [0] 3 2 3 2 3" xfId="129" xr:uid="{00000000-0005-0000-0000-0000AC010000}"/>
    <cellStyle name="쉼표 [0] 3 2 3 2 3 2" xfId="512" xr:uid="{00000000-0005-0000-0000-0000AD010000}"/>
    <cellStyle name="쉼표 [0] 3 2 3 2 4" xfId="215" xr:uid="{00000000-0005-0000-0000-0000AE010000}"/>
    <cellStyle name="쉼표 [0] 3 2 3 2 4 2" xfId="363" xr:uid="{00000000-0005-0000-0000-0000AF010000}"/>
    <cellStyle name="쉼표 [0] 3 2 3 2 5" xfId="314" xr:uid="{00000000-0005-0000-0000-0000B0010000}"/>
    <cellStyle name="쉼표 [0] 3 2 3 2 6" xfId="265" xr:uid="{00000000-0005-0000-0000-0000B1010000}"/>
    <cellStyle name="쉼표 [0] 3 2 3 3" xfId="155" xr:uid="{00000000-0005-0000-0000-0000B2010000}"/>
    <cellStyle name="쉼표 [0] 3 2 3 3 2" xfId="538" xr:uid="{00000000-0005-0000-0000-0000B3010000}"/>
    <cellStyle name="쉼표 [0] 3 2 3 4" xfId="110" xr:uid="{00000000-0005-0000-0000-0000B4010000}"/>
    <cellStyle name="쉼표 [0] 3 2 3 4 2" xfId="493" xr:uid="{00000000-0005-0000-0000-0000B5010000}"/>
    <cellStyle name="쉼표 [0] 3 2 3 5" xfId="74" xr:uid="{00000000-0005-0000-0000-0000B6010000}"/>
    <cellStyle name="쉼표 [0] 3 2 3 5 2" xfId="457" xr:uid="{00000000-0005-0000-0000-0000B7010000}"/>
    <cellStyle name="쉼표 [0] 3 2 3 6" xfId="202" xr:uid="{00000000-0005-0000-0000-0000B8010000}"/>
    <cellStyle name="쉼표 [0] 3 2 3 6 2" xfId="428" xr:uid="{00000000-0005-0000-0000-0000B9010000}"/>
    <cellStyle name="쉼표 [0] 3 2 3 7" xfId="399" xr:uid="{00000000-0005-0000-0000-0000BA010000}"/>
    <cellStyle name="쉼표 [0] 3 2 3 8" xfId="350" xr:uid="{00000000-0005-0000-0000-0000BB010000}"/>
    <cellStyle name="쉼표 [0] 3 2 3 9" xfId="301" xr:uid="{00000000-0005-0000-0000-0000BC010000}"/>
    <cellStyle name="쉼표 [0] 3 2 4" xfId="39" xr:uid="{00000000-0005-0000-0000-0000BD010000}"/>
    <cellStyle name="쉼표 [0] 3 2 4 2" xfId="162" xr:uid="{00000000-0005-0000-0000-0000BE010000}"/>
    <cellStyle name="쉼표 [0] 3 2 4 2 2" xfId="545" xr:uid="{00000000-0005-0000-0000-0000BF010000}"/>
    <cellStyle name="쉼표 [0] 3 2 4 3" xfId="104" xr:uid="{00000000-0005-0000-0000-0000C0010000}"/>
    <cellStyle name="쉼표 [0] 3 2 4 3 2" xfId="487" xr:uid="{00000000-0005-0000-0000-0000C1010000}"/>
    <cellStyle name="쉼표 [0] 3 2 4 4" xfId="68" xr:uid="{00000000-0005-0000-0000-0000C2010000}"/>
    <cellStyle name="쉼표 [0] 3 2 4 4 2" xfId="451" xr:uid="{00000000-0005-0000-0000-0000C3010000}"/>
    <cellStyle name="쉼표 [0] 3 2 4 5" xfId="209" xr:uid="{00000000-0005-0000-0000-0000C4010000}"/>
    <cellStyle name="쉼표 [0] 3 2 4 5 2" xfId="422" xr:uid="{00000000-0005-0000-0000-0000C5010000}"/>
    <cellStyle name="쉼표 [0] 3 2 4 6" xfId="393" xr:uid="{00000000-0005-0000-0000-0000C6010000}"/>
    <cellStyle name="쉼표 [0] 3 2 4 7" xfId="357" xr:uid="{00000000-0005-0000-0000-0000C7010000}"/>
    <cellStyle name="쉼표 [0] 3 2 4 8" xfId="308" xr:uid="{00000000-0005-0000-0000-0000C8010000}"/>
    <cellStyle name="쉼표 [0] 3 2 4 9" xfId="259" xr:uid="{00000000-0005-0000-0000-0000C9010000}"/>
    <cellStyle name="쉼표 [0] 3 2 5" xfId="19" xr:uid="{00000000-0005-0000-0000-0000CA010000}"/>
    <cellStyle name="쉼표 [0] 3 2 5 2" xfId="123" xr:uid="{00000000-0005-0000-0000-0000CB010000}"/>
    <cellStyle name="쉼표 [0] 3 2 5 2 2" xfId="506" xr:uid="{00000000-0005-0000-0000-0000CC010000}"/>
    <cellStyle name="쉼표 [0] 3 2 5 3" xfId="189" xr:uid="{00000000-0005-0000-0000-0000CD010000}"/>
    <cellStyle name="쉼표 [0] 3 2 5 3 2" xfId="337" xr:uid="{00000000-0005-0000-0000-0000CE010000}"/>
    <cellStyle name="쉼표 [0] 3 2 5 4" xfId="288" xr:uid="{00000000-0005-0000-0000-0000CF010000}"/>
    <cellStyle name="쉼표 [0] 3 2 5 5" xfId="239" xr:uid="{00000000-0005-0000-0000-0000D0010000}"/>
    <cellStyle name="쉼표 [0] 3 2 6" xfId="142" xr:uid="{00000000-0005-0000-0000-0000D1010000}"/>
    <cellStyle name="쉼표 [0] 3 2 6 2" xfId="525" xr:uid="{00000000-0005-0000-0000-0000D2010000}"/>
    <cellStyle name="쉼표 [0] 3 2 7" xfId="90" xr:uid="{00000000-0005-0000-0000-0000D3010000}"/>
    <cellStyle name="쉼표 [0] 3 2 7 2" xfId="473" xr:uid="{00000000-0005-0000-0000-0000D4010000}"/>
    <cellStyle name="쉼표 [0] 3 2 8" xfId="61" xr:uid="{00000000-0005-0000-0000-0000D5010000}"/>
    <cellStyle name="쉼표 [0] 3 2 8 2" xfId="444" xr:uid="{00000000-0005-0000-0000-0000D6010000}"/>
    <cellStyle name="쉼표 [0] 3 2 9" xfId="183" xr:uid="{00000000-0005-0000-0000-0000D7010000}"/>
    <cellStyle name="쉼표 [0] 3 2 9 2" xfId="415" xr:uid="{00000000-0005-0000-0000-0000D8010000}"/>
    <cellStyle name="쉼표 [0] 3 3" xfId="9" xr:uid="{00000000-0005-0000-0000-0000D9010000}"/>
    <cellStyle name="쉼표 [0] 3 3 10" xfId="278" xr:uid="{00000000-0005-0000-0000-0000DA010000}"/>
    <cellStyle name="쉼표 [0] 3 3 11" xfId="229" xr:uid="{00000000-0005-0000-0000-0000DB010000}"/>
    <cellStyle name="쉼표 [0] 3 3 2" xfId="49" xr:uid="{00000000-0005-0000-0000-0000DC010000}"/>
    <cellStyle name="쉼표 [0] 3 3 2 2" xfId="172" xr:uid="{00000000-0005-0000-0000-0000DD010000}"/>
    <cellStyle name="쉼표 [0] 3 3 2 2 2" xfId="555" xr:uid="{00000000-0005-0000-0000-0000DE010000}"/>
    <cellStyle name="쉼표 [0] 3 3 2 3" xfId="114" xr:uid="{00000000-0005-0000-0000-0000DF010000}"/>
    <cellStyle name="쉼표 [0] 3 3 2 3 2" xfId="497" xr:uid="{00000000-0005-0000-0000-0000E0010000}"/>
    <cellStyle name="쉼표 [0] 3 3 2 4" xfId="78" xr:uid="{00000000-0005-0000-0000-0000E1010000}"/>
    <cellStyle name="쉼표 [0] 3 3 2 4 2" xfId="461" xr:uid="{00000000-0005-0000-0000-0000E2010000}"/>
    <cellStyle name="쉼표 [0] 3 3 2 5" xfId="219" xr:uid="{00000000-0005-0000-0000-0000E3010000}"/>
    <cellStyle name="쉼표 [0] 3 3 2 5 2" xfId="432" xr:uid="{00000000-0005-0000-0000-0000E4010000}"/>
    <cellStyle name="쉼표 [0] 3 3 2 6" xfId="403" xr:uid="{00000000-0005-0000-0000-0000E5010000}"/>
    <cellStyle name="쉼표 [0] 3 3 2 7" xfId="367" xr:uid="{00000000-0005-0000-0000-0000E6010000}"/>
    <cellStyle name="쉼표 [0] 3 3 2 8" xfId="318" xr:uid="{00000000-0005-0000-0000-0000E7010000}"/>
    <cellStyle name="쉼표 [0] 3 3 2 9" xfId="269" xr:uid="{00000000-0005-0000-0000-0000E8010000}"/>
    <cellStyle name="쉼표 [0] 3 3 3" xfId="23" xr:uid="{00000000-0005-0000-0000-0000E9010000}"/>
    <cellStyle name="쉼표 [0] 3 3 3 2" xfId="133" xr:uid="{00000000-0005-0000-0000-0000EA010000}"/>
    <cellStyle name="쉼표 [0] 3 3 3 2 2" xfId="516" xr:uid="{00000000-0005-0000-0000-0000EB010000}"/>
    <cellStyle name="쉼표 [0] 3 3 3 3" xfId="341" xr:uid="{00000000-0005-0000-0000-0000EC010000}"/>
    <cellStyle name="쉼표 [0] 3 3 3 4" xfId="292" xr:uid="{00000000-0005-0000-0000-0000ED010000}"/>
    <cellStyle name="쉼표 [0] 3 3 3 5" xfId="243" xr:uid="{00000000-0005-0000-0000-0000EE010000}"/>
    <cellStyle name="쉼표 [0] 3 3 4" xfId="146" xr:uid="{00000000-0005-0000-0000-0000EF010000}"/>
    <cellStyle name="쉼표 [0] 3 3 4 2" xfId="529" xr:uid="{00000000-0005-0000-0000-0000F0010000}"/>
    <cellStyle name="쉼표 [0] 3 3 5" xfId="87" xr:uid="{00000000-0005-0000-0000-0000F1010000}"/>
    <cellStyle name="쉼표 [0] 3 3 5 2" xfId="470" xr:uid="{00000000-0005-0000-0000-0000F2010000}"/>
    <cellStyle name="쉼표 [0] 3 3 6" xfId="58" xr:uid="{00000000-0005-0000-0000-0000F3010000}"/>
    <cellStyle name="쉼표 [0] 3 3 6 2" xfId="441" xr:uid="{00000000-0005-0000-0000-0000F4010000}"/>
    <cellStyle name="쉼표 [0] 3 3 7" xfId="193" xr:uid="{00000000-0005-0000-0000-0000F5010000}"/>
    <cellStyle name="쉼표 [0] 3 3 7 2" xfId="412" xr:uid="{00000000-0005-0000-0000-0000F6010000}"/>
    <cellStyle name="쉼표 [0] 3 3 8" xfId="376" xr:uid="{00000000-0005-0000-0000-0000F7010000}"/>
    <cellStyle name="쉼표 [0] 3 3 9" xfId="327" xr:uid="{00000000-0005-0000-0000-0000F8010000}"/>
    <cellStyle name="쉼표 [0] 3 4" xfId="29" xr:uid="{00000000-0005-0000-0000-0000F9010000}"/>
    <cellStyle name="쉼표 [0] 3 4 10" xfId="298" xr:uid="{00000000-0005-0000-0000-0000FA010000}"/>
    <cellStyle name="쉼표 [0] 3 4 11" xfId="249" xr:uid="{00000000-0005-0000-0000-0000FB010000}"/>
    <cellStyle name="쉼표 [0] 3 4 2" xfId="42" xr:uid="{00000000-0005-0000-0000-0000FC010000}"/>
    <cellStyle name="쉼표 [0] 3 4 2 2" xfId="165" xr:uid="{00000000-0005-0000-0000-0000FD010000}"/>
    <cellStyle name="쉼표 [0] 3 4 2 2 2" xfId="548" xr:uid="{00000000-0005-0000-0000-0000FE010000}"/>
    <cellStyle name="쉼표 [0] 3 4 2 3" xfId="107" xr:uid="{00000000-0005-0000-0000-0000FF010000}"/>
    <cellStyle name="쉼표 [0] 3 4 2 3 2" xfId="490" xr:uid="{00000000-0005-0000-0000-000000020000}"/>
    <cellStyle name="쉼표 [0] 3 4 2 4" xfId="212" xr:uid="{00000000-0005-0000-0000-000001020000}"/>
    <cellStyle name="쉼표 [0] 3 4 2 4 2" xfId="396" xr:uid="{00000000-0005-0000-0000-000002020000}"/>
    <cellStyle name="쉼표 [0] 3 4 2 5" xfId="360" xr:uid="{00000000-0005-0000-0000-000003020000}"/>
    <cellStyle name="쉼표 [0] 3 4 2 6" xfId="311" xr:uid="{00000000-0005-0000-0000-000004020000}"/>
    <cellStyle name="쉼표 [0] 3 4 2 7" xfId="262" xr:uid="{00000000-0005-0000-0000-000005020000}"/>
    <cellStyle name="쉼표 [0] 3 4 3" xfId="126" xr:uid="{00000000-0005-0000-0000-000006020000}"/>
    <cellStyle name="쉼표 [0] 3 4 3 2" xfId="509" xr:uid="{00000000-0005-0000-0000-000007020000}"/>
    <cellStyle name="쉼표 [0] 3 4 4" xfId="152" xr:uid="{00000000-0005-0000-0000-000008020000}"/>
    <cellStyle name="쉼표 [0] 3 4 4 2" xfId="535" xr:uid="{00000000-0005-0000-0000-000009020000}"/>
    <cellStyle name="쉼표 [0] 3 4 5" xfId="94" xr:uid="{00000000-0005-0000-0000-00000A020000}"/>
    <cellStyle name="쉼표 [0] 3 4 5 2" xfId="477" xr:uid="{00000000-0005-0000-0000-00000B020000}"/>
    <cellStyle name="쉼표 [0] 3 4 6" xfId="71" xr:uid="{00000000-0005-0000-0000-00000C020000}"/>
    <cellStyle name="쉼표 [0] 3 4 6 2" xfId="454" xr:uid="{00000000-0005-0000-0000-00000D020000}"/>
    <cellStyle name="쉼표 [0] 3 4 7" xfId="199" xr:uid="{00000000-0005-0000-0000-00000E020000}"/>
    <cellStyle name="쉼표 [0] 3 4 7 2" xfId="425" xr:uid="{00000000-0005-0000-0000-00000F020000}"/>
    <cellStyle name="쉼표 [0] 3 4 8" xfId="383" xr:uid="{00000000-0005-0000-0000-000010020000}"/>
    <cellStyle name="쉼표 [0] 3 4 9" xfId="347" xr:uid="{00000000-0005-0000-0000-000011020000}"/>
    <cellStyle name="쉼표 [0] 3 5" xfId="36" xr:uid="{00000000-0005-0000-0000-000012020000}"/>
    <cellStyle name="쉼표 [0] 3 5 2" xfId="159" xr:uid="{00000000-0005-0000-0000-000013020000}"/>
    <cellStyle name="쉼표 [0] 3 5 2 2" xfId="542" xr:uid="{00000000-0005-0000-0000-000014020000}"/>
    <cellStyle name="쉼표 [0] 3 5 3" xfId="101" xr:uid="{00000000-0005-0000-0000-000015020000}"/>
    <cellStyle name="쉼표 [0] 3 5 3 2" xfId="484" xr:uid="{00000000-0005-0000-0000-000016020000}"/>
    <cellStyle name="쉼표 [0] 3 5 4" xfId="65" xr:uid="{00000000-0005-0000-0000-000017020000}"/>
    <cellStyle name="쉼표 [0] 3 5 4 2" xfId="448" xr:uid="{00000000-0005-0000-0000-000018020000}"/>
    <cellStyle name="쉼표 [0] 3 5 5" xfId="206" xr:uid="{00000000-0005-0000-0000-000019020000}"/>
    <cellStyle name="쉼표 [0] 3 5 5 2" xfId="419" xr:uid="{00000000-0005-0000-0000-00001A020000}"/>
    <cellStyle name="쉼표 [0] 3 5 6" xfId="390" xr:uid="{00000000-0005-0000-0000-00001B020000}"/>
    <cellStyle name="쉼표 [0] 3 5 7" xfId="354" xr:uid="{00000000-0005-0000-0000-00001C020000}"/>
    <cellStyle name="쉼표 [0] 3 5 8" xfId="305" xr:uid="{00000000-0005-0000-0000-00001D020000}"/>
    <cellStyle name="쉼표 [0] 3 5 9" xfId="256" xr:uid="{00000000-0005-0000-0000-00001E020000}"/>
    <cellStyle name="쉼표 [0] 3 6" xfId="16" xr:uid="{00000000-0005-0000-0000-00001F020000}"/>
    <cellStyle name="쉼표 [0] 3 6 2" xfId="120" xr:uid="{00000000-0005-0000-0000-000020020000}"/>
    <cellStyle name="쉼표 [0] 3 6 2 2" xfId="503" xr:uid="{00000000-0005-0000-0000-000021020000}"/>
    <cellStyle name="쉼표 [0] 3 6 3" xfId="186" xr:uid="{00000000-0005-0000-0000-000022020000}"/>
    <cellStyle name="쉼표 [0] 3 6 3 2" xfId="334" xr:uid="{00000000-0005-0000-0000-000023020000}"/>
    <cellStyle name="쉼표 [0] 3 6 4" xfId="285" xr:uid="{00000000-0005-0000-0000-000024020000}"/>
    <cellStyle name="쉼표 [0] 3 6 5" xfId="236" xr:uid="{00000000-0005-0000-0000-000025020000}"/>
    <cellStyle name="쉼표 [0] 3 7" xfId="139" xr:uid="{00000000-0005-0000-0000-000026020000}"/>
    <cellStyle name="쉼표 [0] 3 7 2" xfId="522" xr:uid="{00000000-0005-0000-0000-000027020000}"/>
    <cellStyle name="쉼표 [0] 3 8" xfId="84" xr:uid="{00000000-0005-0000-0000-000028020000}"/>
    <cellStyle name="쉼표 [0] 3 8 2" xfId="467" xr:uid="{00000000-0005-0000-0000-000029020000}"/>
    <cellStyle name="쉼표 [0] 3 9" xfId="55" xr:uid="{00000000-0005-0000-0000-00002A020000}"/>
    <cellStyle name="쉼표 [0] 3 9 2" xfId="438" xr:uid="{00000000-0005-0000-0000-00002B020000}"/>
    <cellStyle name="쉼표 [0] 4" xfId="178" xr:uid="{00000000-0005-0000-0000-00002C020000}"/>
    <cellStyle name="쉼표 [0] 4 2" xfId="560" xr:uid="{00000000-0005-0000-0000-00002D020000}"/>
    <cellStyle name="좋음" xfId="3" builtinId="26"/>
    <cellStyle name="표준" xfId="0" builtinId="0"/>
    <cellStyle name="표준 2" xfId="4" xr:uid="{00000000-0005-0000-0000-000030020000}"/>
  </cellStyles>
  <dxfs count="0"/>
  <tableStyles count="0" defaultTableStyle="TableStyleMedium9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0"/>
  </sheetPr>
  <dimension ref="A1:N6"/>
  <sheetViews>
    <sheetView zoomScaleSheetLayoutView="100" workbookViewId="0">
      <selection activeCell="D13" sqref="D13"/>
    </sheetView>
  </sheetViews>
  <sheetFormatPr defaultRowHeight="13.5" x14ac:dyDescent="0.15"/>
  <cols>
    <col min="1" max="1" width="40.5703125" style="93" customWidth="1"/>
    <col min="2" max="2" width="14.28515625" style="93" customWidth="1"/>
    <col min="3" max="3" width="9.28515625" style="93" customWidth="1"/>
    <col min="4" max="4" width="12.85546875" style="93" customWidth="1"/>
    <col min="5" max="5" width="14.28515625" style="93" customWidth="1"/>
    <col min="6" max="6" width="40.140625" style="93" customWidth="1"/>
    <col min="7" max="259" width="9.140625" style="93"/>
    <col min="260" max="260" width="44.140625" style="93" customWidth="1"/>
    <col min="261" max="261" width="45.85546875" style="93" customWidth="1"/>
    <col min="262" max="262" width="48.140625" style="93" customWidth="1"/>
    <col min="263" max="515" width="9.140625" style="93"/>
    <col min="516" max="516" width="44.140625" style="93" customWidth="1"/>
    <col min="517" max="517" width="45.85546875" style="93" customWidth="1"/>
    <col min="518" max="518" width="48.140625" style="93" customWidth="1"/>
    <col min="519" max="771" width="9.140625" style="93"/>
    <col min="772" max="772" width="44.140625" style="93" customWidth="1"/>
    <col min="773" max="773" width="45.85546875" style="93" customWidth="1"/>
    <col min="774" max="774" width="48.140625" style="93" customWidth="1"/>
    <col min="775" max="1027" width="9.140625" style="93"/>
    <col min="1028" max="1028" width="44.140625" style="93" customWidth="1"/>
    <col min="1029" max="1029" width="45.85546875" style="93" customWidth="1"/>
    <col min="1030" max="1030" width="48.140625" style="93" customWidth="1"/>
    <col min="1031" max="1283" width="9.140625" style="93"/>
    <col min="1284" max="1284" width="44.140625" style="93" customWidth="1"/>
    <col min="1285" max="1285" width="45.85546875" style="93" customWidth="1"/>
    <col min="1286" max="1286" width="48.140625" style="93" customWidth="1"/>
    <col min="1287" max="1539" width="9.140625" style="93"/>
    <col min="1540" max="1540" width="44.140625" style="93" customWidth="1"/>
    <col min="1541" max="1541" width="45.85546875" style="93" customWidth="1"/>
    <col min="1542" max="1542" width="48.140625" style="93" customWidth="1"/>
    <col min="1543" max="1795" width="9.140625" style="93"/>
    <col min="1796" max="1796" width="44.140625" style="93" customWidth="1"/>
    <col min="1797" max="1797" width="45.85546875" style="93" customWidth="1"/>
    <col min="1798" max="1798" width="48.140625" style="93" customWidth="1"/>
    <col min="1799" max="2051" width="9.140625" style="93"/>
    <col min="2052" max="2052" width="44.140625" style="93" customWidth="1"/>
    <col min="2053" max="2053" width="45.85546875" style="93" customWidth="1"/>
    <col min="2054" max="2054" width="48.140625" style="93" customWidth="1"/>
    <col min="2055" max="2307" width="9.140625" style="93"/>
    <col min="2308" max="2308" width="44.140625" style="93" customWidth="1"/>
    <col min="2309" max="2309" width="45.85546875" style="93" customWidth="1"/>
    <col min="2310" max="2310" width="48.140625" style="93" customWidth="1"/>
    <col min="2311" max="2563" width="9.140625" style="93"/>
    <col min="2564" max="2564" width="44.140625" style="93" customWidth="1"/>
    <col min="2565" max="2565" width="45.85546875" style="93" customWidth="1"/>
    <col min="2566" max="2566" width="48.140625" style="93" customWidth="1"/>
    <col min="2567" max="2819" width="9.140625" style="93"/>
    <col min="2820" max="2820" width="44.140625" style="93" customWidth="1"/>
    <col min="2821" max="2821" width="45.85546875" style="93" customWidth="1"/>
    <col min="2822" max="2822" width="48.140625" style="93" customWidth="1"/>
    <col min="2823" max="3075" width="9.140625" style="93"/>
    <col min="3076" max="3076" width="44.140625" style="93" customWidth="1"/>
    <col min="3077" max="3077" width="45.85546875" style="93" customWidth="1"/>
    <col min="3078" max="3078" width="48.140625" style="93" customWidth="1"/>
    <col min="3079" max="3331" width="9.140625" style="93"/>
    <col min="3332" max="3332" width="44.140625" style="93" customWidth="1"/>
    <col min="3333" max="3333" width="45.85546875" style="93" customWidth="1"/>
    <col min="3334" max="3334" width="48.140625" style="93" customWidth="1"/>
    <col min="3335" max="3587" width="9.140625" style="93"/>
    <col min="3588" max="3588" width="44.140625" style="93" customWidth="1"/>
    <col min="3589" max="3589" width="45.85546875" style="93" customWidth="1"/>
    <col min="3590" max="3590" width="48.140625" style="93" customWidth="1"/>
    <col min="3591" max="3843" width="9.140625" style="93"/>
    <col min="3844" max="3844" width="44.140625" style="93" customWidth="1"/>
    <col min="3845" max="3845" width="45.85546875" style="93" customWidth="1"/>
    <col min="3846" max="3846" width="48.140625" style="93" customWidth="1"/>
    <col min="3847" max="4099" width="9.140625" style="93"/>
    <col min="4100" max="4100" width="44.140625" style="93" customWidth="1"/>
    <col min="4101" max="4101" width="45.85546875" style="93" customWidth="1"/>
    <col min="4102" max="4102" width="48.140625" style="93" customWidth="1"/>
    <col min="4103" max="4355" width="9.140625" style="93"/>
    <col min="4356" max="4356" width="44.140625" style="93" customWidth="1"/>
    <col min="4357" max="4357" width="45.85546875" style="93" customWidth="1"/>
    <col min="4358" max="4358" width="48.140625" style="93" customWidth="1"/>
    <col min="4359" max="4611" width="9.140625" style="93"/>
    <col min="4612" max="4612" width="44.140625" style="93" customWidth="1"/>
    <col min="4613" max="4613" width="45.85546875" style="93" customWidth="1"/>
    <col min="4614" max="4614" width="48.140625" style="93" customWidth="1"/>
    <col min="4615" max="4867" width="9.140625" style="93"/>
    <col min="4868" max="4868" width="44.140625" style="93" customWidth="1"/>
    <col min="4869" max="4869" width="45.85546875" style="93" customWidth="1"/>
    <col min="4870" max="4870" width="48.140625" style="93" customWidth="1"/>
    <col min="4871" max="5123" width="9.140625" style="93"/>
    <col min="5124" max="5124" width="44.140625" style="93" customWidth="1"/>
    <col min="5125" max="5125" width="45.85546875" style="93" customWidth="1"/>
    <col min="5126" max="5126" width="48.140625" style="93" customWidth="1"/>
    <col min="5127" max="5379" width="9.140625" style="93"/>
    <col min="5380" max="5380" width="44.140625" style="93" customWidth="1"/>
    <col min="5381" max="5381" width="45.85546875" style="93" customWidth="1"/>
    <col min="5382" max="5382" width="48.140625" style="93" customWidth="1"/>
    <col min="5383" max="5635" width="9.140625" style="93"/>
    <col min="5636" max="5636" width="44.140625" style="93" customWidth="1"/>
    <col min="5637" max="5637" width="45.85546875" style="93" customWidth="1"/>
    <col min="5638" max="5638" width="48.140625" style="93" customWidth="1"/>
    <col min="5639" max="5891" width="9.140625" style="93"/>
    <col min="5892" max="5892" width="44.140625" style="93" customWidth="1"/>
    <col min="5893" max="5893" width="45.85546875" style="93" customWidth="1"/>
    <col min="5894" max="5894" width="48.140625" style="93" customWidth="1"/>
    <col min="5895" max="6147" width="9.140625" style="93"/>
    <col min="6148" max="6148" width="44.140625" style="93" customWidth="1"/>
    <col min="6149" max="6149" width="45.85546875" style="93" customWidth="1"/>
    <col min="6150" max="6150" width="48.140625" style="93" customWidth="1"/>
    <col min="6151" max="6403" width="9.140625" style="93"/>
    <col min="6404" max="6404" width="44.140625" style="93" customWidth="1"/>
    <col min="6405" max="6405" width="45.85546875" style="93" customWidth="1"/>
    <col min="6406" max="6406" width="48.140625" style="93" customWidth="1"/>
    <col min="6407" max="6659" width="9.140625" style="93"/>
    <col min="6660" max="6660" width="44.140625" style="93" customWidth="1"/>
    <col min="6661" max="6661" width="45.85546875" style="93" customWidth="1"/>
    <col min="6662" max="6662" width="48.140625" style="93" customWidth="1"/>
    <col min="6663" max="6915" width="9.140625" style="93"/>
    <col min="6916" max="6916" width="44.140625" style="93" customWidth="1"/>
    <col min="6917" max="6917" width="45.85546875" style="93" customWidth="1"/>
    <col min="6918" max="6918" width="48.140625" style="93" customWidth="1"/>
    <col min="6919" max="7171" width="9.140625" style="93"/>
    <col min="7172" max="7172" width="44.140625" style="93" customWidth="1"/>
    <col min="7173" max="7173" width="45.85546875" style="93" customWidth="1"/>
    <col min="7174" max="7174" width="48.140625" style="93" customWidth="1"/>
    <col min="7175" max="7427" width="9.140625" style="93"/>
    <col min="7428" max="7428" width="44.140625" style="93" customWidth="1"/>
    <col min="7429" max="7429" width="45.85546875" style="93" customWidth="1"/>
    <col min="7430" max="7430" width="48.140625" style="93" customWidth="1"/>
    <col min="7431" max="7683" width="9.140625" style="93"/>
    <col min="7684" max="7684" width="44.140625" style="93" customWidth="1"/>
    <col min="7685" max="7685" width="45.85546875" style="93" customWidth="1"/>
    <col min="7686" max="7686" width="48.140625" style="93" customWidth="1"/>
    <col min="7687" max="7939" width="9.140625" style="93"/>
    <col min="7940" max="7940" width="44.140625" style="93" customWidth="1"/>
    <col min="7941" max="7941" width="45.85546875" style="93" customWidth="1"/>
    <col min="7942" max="7942" width="48.140625" style="93" customWidth="1"/>
    <col min="7943" max="8195" width="9.140625" style="93"/>
    <col min="8196" max="8196" width="44.140625" style="93" customWidth="1"/>
    <col min="8197" max="8197" width="45.85546875" style="93" customWidth="1"/>
    <col min="8198" max="8198" width="48.140625" style="93" customWidth="1"/>
    <col min="8199" max="8451" width="9.140625" style="93"/>
    <col min="8452" max="8452" width="44.140625" style="93" customWidth="1"/>
    <col min="8453" max="8453" width="45.85546875" style="93" customWidth="1"/>
    <col min="8454" max="8454" width="48.140625" style="93" customWidth="1"/>
    <col min="8455" max="8707" width="9.140625" style="93"/>
    <col min="8708" max="8708" width="44.140625" style="93" customWidth="1"/>
    <col min="8709" max="8709" width="45.85546875" style="93" customWidth="1"/>
    <col min="8710" max="8710" width="48.140625" style="93" customWidth="1"/>
    <col min="8711" max="8963" width="9.140625" style="93"/>
    <col min="8964" max="8964" width="44.140625" style="93" customWidth="1"/>
    <col min="8965" max="8965" width="45.85546875" style="93" customWidth="1"/>
    <col min="8966" max="8966" width="48.140625" style="93" customWidth="1"/>
    <col min="8967" max="9219" width="9.140625" style="93"/>
    <col min="9220" max="9220" width="44.140625" style="93" customWidth="1"/>
    <col min="9221" max="9221" width="45.85546875" style="93" customWidth="1"/>
    <col min="9222" max="9222" width="48.140625" style="93" customWidth="1"/>
    <col min="9223" max="9475" width="9.140625" style="93"/>
    <col min="9476" max="9476" width="44.140625" style="93" customWidth="1"/>
    <col min="9477" max="9477" width="45.85546875" style="93" customWidth="1"/>
    <col min="9478" max="9478" width="48.140625" style="93" customWidth="1"/>
    <col min="9479" max="9731" width="9.140625" style="93"/>
    <col min="9732" max="9732" width="44.140625" style="93" customWidth="1"/>
    <col min="9733" max="9733" width="45.85546875" style="93" customWidth="1"/>
    <col min="9734" max="9734" width="48.140625" style="93" customWidth="1"/>
    <col min="9735" max="9987" width="9.140625" style="93"/>
    <col min="9988" max="9988" width="44.140625" style="93" customWidth="1"/>
    <col min="9989" max="9989" width="45.85546875" style="93" customWidth="1"/>
    <col min="9990" max="9990" width="48.140625" style="93" customWidth="1"/>
    <col min="9991" max="10243" width="9.140625" style="93"/>
    <col min="10244" max="10244" width="44.140625" style="93" customWidth="1"/>
    <col min="10245" max="10245" width="45.85546875" style="93" customWidth="1"/>
    <col min="10246" max="10246" width="48.140625" style="93" customWidth="1"/>
    <col min="10247" max="10499" width="9.140625" style="93"/>
    <col min="10500" max="10500" width="44.140625" style="93" customWidth="1"/>
    <col min="10501" max="10501" width="45.85546875" style="93" customWidth="1"/>
    <col min="10502" max="10502" width="48.140625" style="93" customWidth="1"/>
    <col min="10503" max="10755" width="9.140625" style="93"/>
    <col min="10756" max="10756" width="44.140625" style="93" customWidth="1"/>
    <col min="10757" max="10757" width="45.85546875" style="93" customWidth="1"/>
    <col min="10758" max="10758" width="48.140625" style="93" customWidth="1"/>
    <col min="10759" max="11011" width="9.140625" style="93"/>
    <col min="11012" max="11012" width="44.140625" style="93" customWidth="1"/>
    <col min="11013" max="11013" width="45.85546875" style="93" customWidth="1"/>
    <col min="11014" max="11014" width="48.140625" style="93" customWidth="1"/>
    <col min="11015" max="11267" width="9.140625" style="93"/>
    <col min="11268" max="11268" width="44.140625" style="93" customWidth="1"/>
    <col min="11269" max="11269" width="45.85546875" style="93" customWidth="1"/>
    <col min="11270" max="11270" width="48.140625" style="93" customWidth="1"/>
    <col min="11271" max="11523" width="9.140625" style="93"/>
    <col min="11524" max="11524" width="44.140625" style="93" customWidth="1"/>
    <col min="11525" max="11525" width="45.85546875" style="93" customWidth="1"/>
    <col min="11526" max="11526" width="48.140625" style="93" customWidth="1"/>
    <col min="11527" max="11779" width="9.140625" style="93"/>
    <col min="11780" max="11780" width="44.140625" style="93" customWidth="1"/>
    <col min="11781" max="11781" width="45.85546875" style="93" customWidth="1"/>
    <col min="11782" max="11782" width="48.140625" style="93" customWidth="1"/>
    <col min="11783" max="12035" width="9.140625" style="93"/>
    <col min="12036" max="12036" width="44.140625" style="93" customWidth="1"/>
    <col min="12037" max="12037" width="45.85546875" style="93" customWidth="1"/>
    <col min="12038" max="12038" width="48.140625" style="93" customWidth="1"/>
    <col min="12039" max="12291" width="9.140625" style="93"/>
    <col min="12292" max="12292" width="44.140625" style="93" customWidth="1"/>
    <col min="12293" max="12293" width="45.85546875" style="93" customWidth="1"/>
    <col min="12294" max="12294" width="48.140625" style="93" customWidth="1"/>
    <col min="12295" max="12547" width="9.140625" style="93"/>
    <col min="12548" max="12548" width="44.140625" style="93" customWidth="1"/>
    <col min="12549" max="12549" width="45.85546875" style="93" customWidth="1"/>
    <col min="12550" max="12550" width="48.140625" style="93" customWidth="1"/>
    <col min="12551" max="12803" width="9.140625" style="93"/>
    <col min="12804" max="12804" width="44.140625" style="93" customWidth="1"/>
    <col min="12805" max="12805" width="45.85546875" style="93" customWidth="1"/>
    <col min="12806" max="12806" width="48.140625" style="93" customWidth="1"/>
    <col min="12807" max="13059" width="9.140625" style="93"/>
    <col min="13060" max="13060" width="44.140625" style="93" customWidth="1"/>
    <col min="13061" max="13061" width="45.85546875" style="93" customWidth="1"/>
    <col min="13062" max="13062" width="48.140625" style="93" customWidth="1"/>
    <col min="13063" max="13315" width="9.140625" style="93"/>
    <col min="13316" max="13316" width="44.140625" style="93" customWidth="1"/>
    <col min="13317" max="13317" width="45.85546875" style="93" customWidth="1"/>
    <col min="13318" max="13318" width="48.140625" style="93" customWidth="1"/>
    <col min="13319" max="13571" width="9.140625" style="93"/>
    <col min="13572" max="13572" width="44.140625" style="93" customWidth="1"/>
    <col min="13573" max="13573" width="45.85546875" style="93" customWidth="1"/>
    <col min="13574" max="13574" width="48.140625" style="93" customWidth="1"/>
    <col min="13575" max="13827" width="9.140625" style="93"/>
    <col min="13828" max="13828" width="44.140625" style="93" customWidth="1"/>
    <col min="13829" max="13829" width="45.85546875" style="93" customWidth="1"/>
    <col min="13830" max="13830" width="48.140625" style="93" customWidth="1"/>
    <col min="13831" max="14083" width="9.140625" style="93"/>
    <col min="14084" max="14084" width="44.140625" style="93" customWidth="1"/>
    <col min="14085" max="14085" width="45.85546875" style="93" customWidth="1"/>
    <col min="14086" max="14086" width="48.140625" style="93" customWidth="1"/>
    <col min="14087" max="14339" width="9.140625" style="93"/>
    <col min="14340" max="14340" width="44.140625" style="93" customWidth="1"/>
    <col min="14341" max="14341" width="45.85546875" style="93" customWidth="1"/>
    <col min="14342" max="14342" width="48.140625" style="93" customWidth="1"/>
    <col min="14343" max="14595" width="9.140625" style="93"/>
    <col min="14596" max="14596" width="44.140625" style="93" customWidth="1"/>
    <col min="14597" max="14597" width="45.85546875" style="93" customWidth="1"/>
    <col min="14598" max="14598" width="48.140625" style="93" customWidth="1"/>
    <col min="14599" max="14851" width="9.140625" style="93"/>
    <col min="14852" max="14852" width="44.140625" style="93" customWidth="1"/>
    <col min="14853" max="14853" width="45.85546875" style="93" customWidth="1"/>
    <col min="14854" max="14854" width="48.140625" style="93" customWidth="1"/>
    <col min="14855" max="15107" width="9.140625" style="93"/>
    <col min="15108" max="15108" width="44.140625" style="93" customWidth="1"/>
    <col min="15109" max="15109" width="45.85546875" style="93" customWidth="1"/>
    <col min="15110" max="15110" width="48.140625" style="93" customWidth="1"/>
    <col min="15111" max="15363" width="9.140625" style="93"/>
    <col min="15364" max="15364" width="44.140625" style="93" customWidth="1"/>
    <col min="15365" max="15365" width="45.85546875" style="93" customWidth="1"/>
    <col min="15366" max="15366" width="48.140625" style="93" customWidth="1"/>
    <col min="15367" max="15619" width="9.140625" style="93"/>
    <col min="15620" max="15620" width="44.140625" style="93" customWidth="1"/>
    <col min="15621" max="15621" width="45.85546875" style="93" customWidth="1"/>
    <col min="15622" max="15622" width="48.140625" style="93" customWidth="1"/>
    <col min="15623" max="15875" width="9.140625" style="93"/>
    <col min="15876" max="15876" width="44.140625" style="93" customWidth="1"/>
    <col min="15877" max="15877" width="45.85546875" style="93" customWidth="1"/>
    <col min="15878" max="15878" width="48.140625" style="93" customWidth="1"/>
    <col min="15879" max="16131" width="9.140625" style="93"/>
    <col min="16132" max="16132" width="44.140625" style="93" customWidth="1"/>
    <col min="16133" max="16133" width="45.85546875" style="93" customWidth="1"/>
    <col min="16134" max="16134" width="48.140625" style="93" customWidth="1"/>
    <col min="16135" max="16384" width="9.140625" style="93"/>
  </cols>
  <sheetData>
    <row r="1" spans="1:14" ht="57.75" customHeight="1" x14ac:dyDescent="0.15">
      <c r="A1" s="174" t="s">
        <v>214</v>
      </c>
      <c r="B1" s="174"/>
      <c r="C1" s="174"/>
      <c r="D1" s="174"/>
      <c r="E1" s="174"/>
      <c r="F1" s="174"/>
    </row>
    <row r="2" spans="1:14" ht="46.5" customHeight="1" x14ac:dyDescent="0.15">
      <c r="A2" s="103" t="s">
        <v>209</v>
      </c>
      <c r="B2" s="102">
        <f>A6</f>
        <v>288472980</v>
      </c>
      <c r="C2" s="101" t="s">
        <v>110</v>
      </c>
      <c r="D2" s="101" t="s">
        <v>111</v>
      </c>
      <c r="E2" s="102">
        <f>B6</f>
        <v>288472980</v>
      </c>
      <c r="F2" s="103" t="s">
        <v>112</v>
      </c>
      <c r="G2" s="97"/>
      <c r="H2" s="97"/>
      <c r="I2" s="97"/>
      <c r="J2" s="97"/>
      <c r="K2" s="97"/>
      <c r="L2" s="97"/>
      <c r="M2" s="97"/>
      <c r="N2" s="97"/>
    </row>
    <row r="3" spans="1:14" ht="46.5" customHeight="1" x14ac:dyDescent="0.15">
      <c r="A3" s="181" t="s">
        <v>113</v>
      </c>
      <c r="B3" s="181"/>
      <c r="C3" s="181"/>
      <c r="D3" s="94"/>
      <c r="E3" s="95"/>
      <c r="F3" s="96"/>
      <c r="G3" s="97"/>
      <c r="H3" s="97"/>
      <c r="I3" s="97"/>
      <c r="J3" s="97"/>
      <c r="K3" s="97"/>
      <c r="L3" s="97"/>
      <c r="M3" s="97"/>
      <c r="N3" s="97"/>
    </row>
    <row r="4" spans="1:14" ht="25.5" customHeight="1" thickBot="1" x14ac:dyDescent="0.2">
      <c r="A4" s="98"/>
      <c r="B4" s="98"/>
      <c r="C4" s="98"/>
      <c r="D4" s="98"/>
      <c r="F4" s="104" t="s">
        <v>114</v>
      </c>
    </row>
    <row r="5" spans="1:14" ht="66" customHeight="1" thickBot="1" x14ac:dyDescent="0.2">
      <c r="A5" s="108" t="s">
        <v>107</v>
      </c>
      <c r="B5" s="175" t="s">
        <v>108</v>
      </c>
      <c r="C5" s="176"/>
      <c r="D5" s="176"/>
      <c r="E5" s="177"/>
      <c r="F5" s="109" t="s">
        <v>109</v>
      </c>
    </row>
    <row r="6" spans="1:14" ht="130.5" customHeight="1" thickBot="1" x14ac:dyDescent="0.2">
      <c r="A6" s="99">
        <f>'세입안(산출내역)'!F47</f>
        <v>288472980</v>
      </c>
      <c r="B6" s="178">
        <f>'세출안(산출내역)'!F78</f>
        <v>288472980</v>
      </c>
      <c r="C6" s="179"/>
      <c r="D6" s="179"/>
      <c r="E6" s="180"/>
      <c r="F6" s="100">
        <f>A6-B6</f>
        <v>0</v>
      </c>
    </row>
  </sheetData>
  <mergeCells count="4">
    <mergeCell ref="A1:F1"/>
    <mergeCell ref="B5:E5"/>
    <mergeCell ref="B6:E6"/>
    <mergeCell ref="A3:C3"/>
  </mergeCells>
  <phoneticPr fontId="1" type="noConversion"/>
  <pageMargins left="0.83" right="0.19" top="1.28" bottom="1" header="0.5" footer="0.5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B1:Q47"/>
  <sheetViews>
    <sheetView zoomScale="85" zoomScaleNormal="85" zoomScaleSheetLayoutView="85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F14" sqref="F14:F19"/>
    </sheetView>
  </sheetViews>
  <sheetFormatPr defaultRowHeight="12.75" customHeight="1" x14ac:dyDescent="0.15"/>
  <cols>
    <col min="1" max="1" width="0.5703125" style="2" customWidth="1"/>
    <col min="2" max="2" width="16.140625" style="3" bestFit="1" customWidth="1"/>
    <col min="3" max="3" width="12.28515625" style="3" bestFit="1" customWidth="1"/>
    <col min="4" max="4" width="17.7109375" style="3" customWidth="1"/>
    <col min="5" max="5" width="25.42578125" style="3" customWidth="1"/>
    <col min="6" max="6" width="20.5703125" style="4" customWidth="1"/>
    <col min="7" max="7" width="11.28515625" style="14" customWidth="1"/>
    <col min="8" max="8" width="1.85546875" style="13" customWidth="1"/>
    <col min="9" max="9" width="3.85546875" style="13" customWidth="1"/>
    <col min="10" max="10" width="2.7109375" style="13" customWidth="1"/>
    <col min="11" max="11" width="1.85546875" style="13" customWidth="1"/>
    <col min="12" max="12" width="5.28515625" style="13" customWidth="1"/>
    <col min="13" max="13" width="2.140625" style="13" customWidth="1"/>
    <col min="14" max="14" width="1.85546875" style="13" customWidth="1"/>
    <col min="15" max="15" width="14.140625" style="14" customWidth="1"/>
    <col min="16" max="16" width="40.28515625" style="13" customWidth="1"/>
    <col min="17" max="17" width="13.7109375" style="2" hidden="1" customWidth="1"/>
    <col min="18" max="16384" width="9.140625" style="2"/>
  </cols>
  <sheetData>
    <row r="1" spans="2:17" ht="48.75" customHeight="1" x14ac:dyDescent="0.15">
      <c r="B1" s="205" t="s">
        <v>204</v>
      </c>
      <c r="C1" s="205"/>
      <c r="D1" s="205"/>
      <c r="E1" s="205"/>
      <c r="F1" s="205"/>
      <c r="G1" s="205"/>
      <c r="H1" s="205"/>
      <c r="I1" s="205"/>
      <c r="J1" s="205"/>
      <c r="K1" s="205"/>
      <c r="L1" s="205"/>
      <c r="M1" s="205"/>
      <c r="N1" s="205"/>
      <c r="O1" s="205"/>
      <c r="P1" s="205"/>
    </row>
    <row r="2" spans="2:17" ht="30.75" customHeight="1" x14ac:dyDescent="0.15">
      <c r="B2" s="206" t="s">
        <v>0</v>
      </c>
      <c r="C2" s="206"/>
      <c r="D2" s="206"/>
      <c r="E2" s="206"/>
      <c r="F2" s="207" t="s">
        <v>121</v>
      </c>
      <c r="G2" s="208" t="s">
        <v>41</v>
      </c>
      <c r="H2" s="209"/>
      <c r="I2" s="209"/>
      <c r="J2" s="209"/>
      <c r="K2" s="209"/>
      <c r="L2" s="209"/>
      <c r="M2" s="209"/>
      <c r="N2" s="209"/>
      <c r="O2" s="209"/>
      <c r="P2" s="210"/>
    </row>
    <row r="3" spans="2:17" ht="30.75" customHeight="1" x14ac:dyDescent="0.15">
      <c r="B3" s="111" t="s">
        <v>1</v>
      </c>
      <c r="C3" s="111" t="s">
        <v>2</v>
      </c>
      <c r="D3" s="111" t="s">
        <v>3</v>
      </c>
      <c r="E3" s="111" t="s">
        <v>4</v>
      </c>
      <c r="F3" s="207"/>
      <c r="G3" s="211"/>
      <c r="H3" s="212"/>
      <c r="I3" s="212"/>
      <c r="J3" s="212"/>
      <c r="K3" s="212"/>
      <c r="L3" s="212"/>
      <c r="M3" s="212"/>
      <c r="N3" s="212"/>
      <c r="O3" s="212"/>
      <c r="P3" s="213"/>
      <c r="Q3" s="132">
        <f>F4+F25+F32</f>
        <v>108600000</v>
      </c>
    </row>
    <row r="4" spans="2:17" ht="15.75" customHeight="1" x14ac:dyDescent="0.15">
      <c r="B4" s="199" t="s">
        <v>5</v>
      </c>
      <c r="C4" s="199" t="s">
        <v>6</v>
      </c>
      <c r="D4" s="199" t="s">
        <v>25</v>
      </c>
      <c r="E4" s="199" t="s">
        <v>24</v>
      </c>
      <c r="F4" s="214">
        <f>SUM(O4:O9)</f>
        <v>16290000</v>
      </c>
      <c r="G4" s="105">
        <f t="shared" ref="G4:G9" si="0">G25*15%</f>
        <v>310485</v>
      </c>
      <c r="H4" s="106" t="s">
        <v>35</v>
      </c>
      <c r="I4" s="50">
        <v>0</v>
      </c>
      <c r="J4" s="50" t="s">
        <v>36</v>
      </c>
      <c r="K4" s="50" t="s">
        <v>35</v>
      </c>
      <c r="L4" s="50">
        <v>12</v>
      </c>
      <c r="M4" s="50" t="s">
        <v>77</v>
      </c>
      <c r="N4" s="50" t="s">
        <v>37</v>
      </c>
      <c r="O4" s="51">
        <f t="shared" ref="O4:O10" si="1">G4*I4*L4</f>
        <v>0</v>
      </c>
      <c r="P4" s="24" t="s">
        <v>103</v>
      </c>
    </row>
    <row r="5" spans="2:17" ht="15.75" customHeight="1" x14ac:dyDescent="0.15">
      <c r="B5" s="197"/>
      <c r="C5" s="197"/>
      <c r="D5" s="215"/>
      <c r="E5" s="215"/>
      <c r="F5" s="215"/>
      <c r="G5" s="49">
        <f t="shared" si="0"/>
        <v>280440</v>
      </c>
      <c r="H5" s="50" t="s">
        <v>35</v>
      </c>
      <c r="I5" s="50">
        <v>0</v>
      </c>
      <c r="J5" s="50" t="s">
        <v>36</v>
      </c>
      <c r="K5" s="50" t="s">
        <v>35</v>
      </c>
      <c r="L5" s="50">
        <v>12</v>
      </c>
      <c r="M5" s="50" t="s">
        <v>117</v>
      </c>
      <c r="N5" s="50" t="s">
        <v>37</v>
      </c>
      <c r="O5" s="51">
        <f t="shared" si="1"/>
        <v>0</v>
      </c>
      <c r="P5" s="24" t="s">
        <v>104</v>
      </c>
    </row>
    <row r="6" spans="2:17" ht="15.75" customHeight="1" x14ac:dyDescent="0.15">
      <c r="B6" s="197"/>
      <c r="C6" s="197"/>
      <c r="D6" s="215"/>
      <c r="E6" s="215"/>
      <c r="F6" s="215"/>
      <c r="G6" s="49">
        <f t="shared" si="0"/>
        <v>218370</v>
      </c>
      <c r="H6" s="50" t="s">
        <v>35</v>
      </c>
      <c r="I6" s="50">
        <v>2</v>
      </c>
      <c r="J6" s="50" t="s">
        <v>36</v>
      </c>
      <c r="K6" s="50" t="s">
        <v>35</v>
      </c>
      <c r="L6" s="50">
        <v>12</v>
      </c>
      <c r="M6" s="50" t="s">
        <v>77</v>
      </c>
      <c r="N6" s="50" t="s">
        <v>37</v>
      </c>
      <c r="O6" s="51">
        <f t="shared" ref="O6:O8" si="2">G6*I6*L6</f>
        <v>5240880</v>
      </c>
      <c r="P6" s="24" t="s">
        <v>105</v>
      </c>
    </row>
    <row r="7" spans="2:17" ht="15.75" customHeight="1" x14ac:dyDescent="0.15">
      <c r="B7" s="197"/>
      <c r="C7" s="197"/>
      <c r="D7" s="215"/>
      <c r="E7" s="215"/>
      <c r="F7" s="215"/>
      <c r="G7" s="49">
        <f t="shared" si="0"/>
        <v>201270</v>
      </c>
      <c r="H7" s="50" t="s">
        <v>35</v>
      </c>
      <c r="I7" s="50">
        <v>2</v>
      </c>
      <c r="J7" s="50" t="s">
        <v>36</v>
      </c>
      <c r="K7" s="50" t="s">
        <v>35</v>
      </c>
      <c r="L7" s="50">
        <v>12</v>
      </c>
      <c r="M7" s="50" t="s">
        <v>77</v>
      </c>
      <c r="N7" s="50" t="s">
        <v>37</v>
      </c>
      <c r="O7" s="51">
        <f t="shared" si="2"/>
        <v>4830480</v>
      </c>
      <c r="P7" s="24" t="s">
        <v>122</v>
      </c>
    </row>
    <row r="8" spans="2:17" ht="15.75" customHeight="1" x14ac:dyDescent="0.15">
      <c r="B8" s="197"/>
      <c r="C8" s="197"/>
      <c r="D8" s="215"/>
      <c r="E8" s="215"/>
      <c r="F8" s="215"/>
      <c r="G8" s="49">
        <f t="shared" si="0"/>
        <v>172740</v>
      </c>
      <c r="H8" s="50" t="s">
        <v>35</v>
      </c>
      <c r="I8" s="50">
        <v>3</v>
      </c>
      <c r="J8" s="50" t="s">
        <v>36</v>
      </c>
      <c r="K8" s="50" t="s">
        <v>35</v>
      </c>
      <c r="L8" s="50">
        <v>12</v>
      </c>
      <c r="M8" s="50" t="s">
        <v>38</v>
      </c>
      <c r="N8" s="50" t="s">
        <v>37</v>
      </c>
      <c r="O8" s="52">
        <f t="shared" si="2"/>
        <v>6218640</v>
      </c>
      <c r="P8" s="24" t="s">
        <v>123</v>
      </c>
    </row>
    <row r="9" spans="2:17" ht="15.75" customHeight="1" x14ac:dyDescent="0.15">
      <c r="B9" s="197"/>
      <c r="C9" s="197"/>
      <c r="D9" s="215"/>
      <c r="E9" s="215"/>
      <c r="F9" s="215"/>
      <c r="G9" s="49">
        <f t="shared" si="0"/>
        <v>96555</v>
      </c>
      <c r="H9" s="50" t="s">
        <v>35</v>
      </c>
      <c r="I9" s="50"/>
      <c r="J9" s="50" t="s">
        <v>36</v>
      </c>
      <c r="K9" s="50" t="s">
        <v>35</v>
      </c>
      <c r="L9" s="50">
        <v>12</v>
      </c>
      <c r="M9" s="50" t="s">
        <v>116</v>
      </c>
      <c r="N9" s="50" t="s">
        <v>37</v>
      </c>
      <c r="O9" s="52">
        <f t="shared" ref="O9" si="3">G9*I9*L9</f>
        <v>0</v>
      </c>
      <c r="P9" s="24" t="s">
        <v>151</v>
      </c>
    </row>
    <row r="10" spans="2:17" ht="18" customHeight="1" x14ac:dyDescent="0.15">
      <c r="B10" s="197"/>
      <c r="C10" s="197"/>
      <c r="D10" s="199" t="s">
        <v>152</v>
      </c>
      <c r="E10" s="199" t="s">
        <v>152</v>
      </c>
      <c r="F10" s="214">
        <f>O10+O11</f>
        <v>14784000</v>
      </c>
      <c r="G10" s="161">
        <v>8000</v>
      </c>
      <c r="H10" s="162" t="s">
        <v>35</v>
      </c>
      <c r="I10" s="162">
        <f>SUM(I4:I9)</f>
        <v>7</v>
      </c>
      <c r="J10" s="162" t="s">
        <v>36</v>
      </c>
      <c r="K10" s="162" t="s">
        <v>35</v>
      </c>
      <c r="L10" s="162">
        <v>264</v>
      </c>
      <c r="M10" s="162" t="s">
        <v>186</v>
      </c>
      <c r="N10" s="162" t="s">
        <v>37</v>
      </c>
      <c r="O10" s="163">
        <f t="shared" si="1"/>
        <v>14784000</v>
      </c>
      <c r="P10" s="164" t="s">
        <v>187</v>
      </c>
    </row>
    <row r="11" spans="2:17" ht="18" customHeight="1" x14ac:dyDescent="0.15">
      <c r="B11" s="32"/>
      <c r="C11" s="32"/>
      <c r="D11" s="200"/>
      <c r="E11" s="200"/>
      <c r="F11" s="216"/>
      <c r="G11" s="144">
        <v>0</v>
      </c>
      <c r="H11" s="145" t="s">
        <v>35</v>
      </c>
      <c r="I11" s="145">
        <v>0</v>
      </c>
      <c r="J11" s="145" t="s">
        <v>36</v>
      </c>
      <c r="K11" s="145" t="s">
        <v>35</v>
      </c>
      <c r="L11" s="145">
        <v>240</v>
      </c>
      <c r="M11" s="145" t="s">
        <v>186</v>
      </c>
      <c r="N11" s="145" t="s">
        <v>37</v>
      </c>
      <c r="O11" s="146">
        <f t="shared" ref="O11" si="4">G11*I11*L11</f>
        <v>0</v>
      </c>
      <c r="P11" s="160" t="s">
        <v>188</v>
      </c>
    </row>
    <row r="12" spans="2:17" ht="15.75" hidden="1" customHeight="1" x14ac:dyDescent="0.15">
      <c r="B12" s="32"/>
      <c r="C12" s="29" t="s">
        <v>72</v>
      </c>
      <c r="D12" s="29" t="s">
        <v>72</v>
      </c>
      <c r="E12" s="29" t="s">
        <v>73</v>
      </c>
      <c r="F12" s="84">
        <f>G12</f>
        <v>0</v>
      </c>
      <c r="G12" s="217"/>
      <c r="H12" s="218"/>
      <c r="I12" s="218"/>
      <c r="J12" s="218"/>
      <c r="K12" s="218"/>
      <c r="L12" s="218"/>
      <c r="M12" s="218"/>
      <c r="N12" s="218"/>
      <c r="O12" s="219"/>
      <c r="P12" s="33"/>
    </row>
    <row r="13" spans="2:17" ht="15.75" hidden="1" customHeight="1" x14ac:dyDescent="0.15">
      <c r="B13" s="29" t="s">
        <v>11</v>
      </c>
      <c r="C13" s="30" t="s">
        <v>11</v>
      </c>
      <c r="D13" s="30" t="s">
        <v>11</v>
      </c>
      <c r="E13" s="30" t="s">
        <v>11</v>
      </c>
      <c r="F13" s="85">
        <f>O13</f>
        <v>0</v>
      </c>
      <c r="G13" s="53"/>
      <c r="H13" s="54"/>
      <c r="I13" s="54"/>
      <c r="J13" s="54"/>
      <c r="K13" s="54"/>
      <c r="L13" s="54"/>
      <c r="M13" s="54"/>
      <c r="N13" s="54"/>
      <c r="O13" s="55">
        <f t="shared" ref="O13:O38" si="5">G13*I13*L13</f>
        <v>0</v>
      </c>
      <c r="P13" s="56"/>
    </row>
    <row r="14" spans="2:17" ht="15.75" customHeight="1" x14ac:dyDescent="0.15">
      <c r="B14" s="199" t="s">
        <v>14</v>
      </c>
      <c r="C14" s="199" t="s">
        <v>14</v>
      </c>
      <c r="D14" s="199" t="s">
        <v>136</v>
      </c>
      <c r="E14" s="199" t="s">
        <v>136</v>
      </c>
      <c r="F14" s="214">
        <f>SUM(O14:O19)</f>
        <v>6235064</v>
      </c>
      <c r="G14" s="116">
        <v>248961</v>
      </c>
      <c r="H14" s="112" t="s">
        <v>126</v>
      </c>
      <c r="I14" s="279">
        <v>2</v>
      </c>
      <c r="J14" s="112" t="s">
        <v>127</v>
      </c>
      <c r="K14" s="112" t="s">
        <v>126</v>
      </c>
      <c r="L14" s="112">
        <v>12</v>
      </c>
      <c r="M14" s="112" t="s">
        <v>128</v>
      </c>
      <c r="N14" s="112" t="s">
        <v>129</v>
      </c>
      <c r="O14" s="113">
        <f>G14*I14*L14</f>
        <v>5975064</v>
      </c>
      <c r="P14" s="120" t="s">
        <v>131</v>
      </c>
    </row>
    <row r="15" spans="2:17" ht="15.75" customHeight="1" x14ac:dyDescent="0.15">
      <c r="B15" s="197"/>
      <c r="C15" s="197"/>
      <c r="D15" s="197"/>
      <c r="E15" s="197"/>
      <c r="F15" s="220"/>
      <c r="G15" s="116">
        <v>50000</v>
      </c>
      <c r="H15" s="112" t="s">
        <v>126</v>
      </c>
      <c r="I15" s="20">
        <f>I14</f>
        <v>2</v>
      </c>
      <c r="J15" s="112" t="s">
        <v>127</v>
      </c>
      <c r="K15" s="112" t="s">
        <v>126</v>
      </c>
      <c r="L15" s="112">
        <v>1</v>
      </c>
      <c r="M15" s="112" t="s">
        <v>130</v>
      </c>
      <c r="N15" s="112" t="s">
        <v>129</v>
      </c>
      <c r="O15" s="113">
        <f t="shared" ref="O15:O19" si="6">G15*I15*L15</f>
        <v>100000</v>
      </c>
      <c r="P15" s="120" t="s">
        <v>132</v>
      </c>
    </row>
    <row r="16" spans="2:17" ht="15.75" customHeight="1" x14ac:dyDescent="0.15">
      <c r="B16" s="197"/>
      <c r="C16" s="197"/>
      <c r="D16" s="197"/>
      <c r="E16" s="197"/>
      <c r="F16" s="220"/>
      <c r="G16" s="116">
        <v>40000</v>
      </c>
      <c r="H16" s="112" t="s">
        <v>126</v>
      </c>
      <c r="I16" s="20">
        <f>I14</f>
        <v>2</v>
      </c>
      <c r="J16" s="112" t="s">
        <v>127</v>
      </c>
      <c r="K16" s="112" t="s">
        <v>126</v>
      </c>
      <c r="L16" s="112">
        <v>2</v>
      </c>
      <c r="M16" s="112" t="s">
        <v>130</v>
      </c>
      <c r="N16" s="112" t="s">
        <v>129</v>
      </c>
      <c r="O16" s="113">
        <f t="shared" si="6"/>
        <v>160000</v>
      </c>
      <c r="P16" s="120" t="s">
        <v>133</v>
      </c>
    </row>
    <row r="17" spans="2:16" ht="15.75" hidden="1" customHeight="1" x14ac:dyDescent="0.15">
      <c r="B17" s="197"/>
      <c r="C17" s="197"/>
      <c r="D17" s="197"/>
      <c r="E17" s="197"/>
      <c r="F17" s="220"/>
      <c r="G17" s="116">
        <v>220393</v>
      </c>
      <c r="H17" s="112" t="s">
        <v>126</v>
      </c>
      <c r="I17" s="121">
        <v>0</v>
      </c>
      <c r="J17" s="112" t="s">
        <v>127</v>
      </c>
      <c r="K17" s="112" t="s">
        <v>126</v>
      </c>
      <c r="L17" s="112">
        <v>12</v>
      </c>
      <c r="M17" s="112" t="s">
        <v>128</v>
      </c>
      <c r="N17" s="112" t="s">
        <v>129</v>
      </c>
      <c r="O17" s="113">
        <f t="shared" si="6"/>
        <v>0</v>
      </c>
      <c r="P17" s="120" t="s">
        <v>134</v>
      </c>
    </row>
    <row r="18" spans="2:16" ht="15.75" hidden="1" customHeight="1" x14ac:dyDescent="0.15">
      <c r="B18" s="197"/>
      <c r="C18" s="197"/>
      <c r="D18" s="197"/>
      <c r="E18" s="197"/>
      <c r="F18" s="220"/>
      <c r="G18" s="116">
        <v>30855</v>
      </c>
      <c r="H18" s="112" t="s">
        <v>126</v>
      </c>
      <c r="I18" s="112">
        <f>I17</f>
        <v>0</v>
      </c>
      <c r="J18" s="112" t="s">
        <v>127</v>
      </c>
      <c r="K18" s="112" t="s">
        <v>126</v>
      </c>
      <c r="L18" s="112">
        <v>1</v>
      </c>
      <c r="M18" s="112" t="s">
        <v>130</v>
      </c>
      <c r="N18" s="112" t="s">
        <v>129</v>
      </c>
      <c r="O18" s="113">
        <f t="shared" si="6"/>
        <v>0</v>
      </c>
      <c r="P18" s="120" t="s">
        <v>135</v>
      </c>
    </row>
    <row r="19" spans="2:16" ht="15.75" hidden="1" customHeight="1" x14ac:dyDescent="0.15">
      <c r="B19" s="197"/>
      <c r="C19" s="197"/>
      <c r="D19" s="197"/>
      <c r="E19" s="197"/>
      <c r="F19" s="220"/>
      <c r="G19" s="116">
        <v>35400</v>
      </c>
      <c r="H19" s="112" t="s">
        <v>126</v>
      </c>
      <c r="I19" s="20">
        <f>I17</f>
        <v>0</v>
      </c>
      <c r="J19" s="112" t="s">
        <v>127</v>
      </c>
      <c r="K19" s="112" t="s">
        <v>126</v>
      </c>
      <c r="L19" s="112">
        <v>2</v>
      </c>
      <c r="M19" s="112" t="s">
        <v>130</v>
      </c>
      <c r="N19" s="112" t="s">
        <v>129</v>
      </c>
      <c r="O19" s="113">
        <f t="shared" si="6"/>
        <v>0</v>
      </c>
      <c r="P19" s="120" t="s">
        <v>133</v>
      </c>
    </row>
    <row r="20" spans="2:16" ht="15.75" hidden="1" customHeight="1" x14ac:dyDescent="0.15">
      <c r="B20" s="197"/>
      <c r="C20" s="197"/>
      <c r="D20" s="200"/>
      <c r="E20" s="200"/>
      <c r="F20" s="115"/>
      <c r="G20" s="116"/>
      <c r="H20" s="112"/>
      <c r="I20" s="112">
        <f>I10+I14</f>
        <v>9</v>
      </c>
      <c r="J20" s="112"/>
      <c r="K20" s="112"/>
      <c r="L20" s="112"/>
      <c r="M20" s="112"/>
      <c r="N20" s="112"/>
      <c r="O20" s="113"/>
      <c r="P20" s="114"/>
    </row>
    <row r="21" spans="2:16" ht="15.75" hidden="1" customHeight="1" x14ac:dyDescent="0.15">
      <c r="B21" s="197"/>
      <c r="C21" s="197"/>
      <c r="D21" s="29" t="s">
        <v>12</v>
      </c>
      <c r="E21" s="29" t="s">
        <v>12</v>
      </c>
      <c r="F21" s="85">
        <f>O21</f>
        <v>0</v>
      </c>
      <c r="G21" s="53"/>
      <c r="H21" s="54"/>
      <c r="I21" s="54"/>
      <c r="J21" s="54"/>
      <c r="K21" s="54"/>
      <c r="L21" s="54"/>
      <c r="M21" s="54"/>
      <c r="N21" s="54"/>
      <c r="O21" s="55">
        <f t="shared" si="5"/>
        <v>0</v>
      </c>
      <c r="P21" s="56"/>
    </row>
    <row r="22" spans="2:16" ht="15.75" hidden="1" customHeight="1" x14ac:dyDescent="0.15">
      <c r="B22" s="200"/>
      <c r="C22" s="200"/>
      <c r="D22" s="29" t="s">
        <v>13</v>
      </c>
      <c r="E22" s="29" t="s">
        <v>15</v>
      </c>
      <c r="F22" s="86">
        <f>O22</f>
        <v>0</v>
      </c>
      <c r="G22" s="61"/>
      <c r="H22" s="50"/>
      <c r="I22" s="50"/>
      <c r="J22" s="50"/>
      <c r="K22" s="50"/>
      <c r="L22" s="50"/>
      <c r="M22" s="50"/>
      <c r="N22" s="50"/>
      <c r="O22" s="61"/>
      <c r="P22" s="56"/>
    </row>
    <row r="23" spans="2:16" ht="15.75" hidden="1" customHeight="1" x14ac:dyDescent="0.15">
      <c r="B23" s="196" t="s">
        <v>16</v>
      </c>
      <c r="C23" s="196" t="s">
        <v>16</v>
      </c>
      <c r="D23" s="29" t="s">
        <v>17</v>
      </c>
      <c r="E23" s="29" t="s">
        <v>17</v>
      </c>
      <c r="F23" s="85">
        <f>O23</f>
        <v>0</v>
      </c>
      <c r="G23" s="53"/>
      <c r="H23" s="54"/>
      <c r="I23" s="54"/>
      <c r="J23" s="54"/>
      <c r="K23" s="54"/>
      <c r="L23" s="54"/>
      <c r="M23" s="54"/>
      <c r="N23" s="54"/>
      <c r="O23" s="55">
        <f t="shared" si="5"/>
        <v>0</v>
      </c>
      <c r="P23" s="56"/>
    </row>
    <row r="24" spans="2:16" ht="15.75" hidden="1" customHeight="1" x14ac:dyDescent="0.15">
      <c r="B24" s="196"/>
      <c r="C24" s="196"/>
      <c r="D24" s="29" t="s">
        <v>18</v>
      </c>
      <c r="E24" s="31" t="s">
        <v>18</v>
      </c>
      <c r="F24" s="85">
        <f>O24</f>
        <v>0</v>
      </c>
      <c r="G24" s="53"/>
      <c r="H24" s="54" t="s">
        <v>35</v>
      </c>
      <c r="I24" s="54"/>
      <c r="J24" s="54"/>
      <c r="K24" s="54"/>
      <c r="L24" s="54">
        <v>12</v>
      </c>
      <c r="M24" s="54" t="s">
        <v>77</v>
      </c>
      <c r="N24" s="54" t="s">
        <v>37</v>
      </c>
      <c r="O24" s="55">
        <f>G24*L24</f>
        <v>0</v>
      </c>
      <c r="P24" s="56"/>
    </row>
    <row r="25" spans="2:16" ht="15.75" customHeight="1" x14ac:dyDescent="0.15">
      <c r="B25" s="198" t="s">
        <v>71</v>
      </c>
      <c r="C25" s="198" t="s">
        <v>71</v>
      </c>
      <c r="D25" s="197" t="s">
        <v>19</v>
      </c>
      <c r="E25" s="201" t="s">
        <v>179</v>
      </c>
      <c r="F25" s="221">
        <f>ROUNDDOWN((SUM(O25:O30)),-1)</f>
        <v>92310000</v>
      </c>
      <c r="G25" s="161">
        <v>2069900</v>
      </c>
      <c r="H25" s="162" t="s">
        <v>35</v>
      </c>
      <c r="I25" s="162">
        <f t="shared" ref="I25:I30" si="7">I4</f>
        <v>0</v>
      </c>
      <c r="J25" s="162" t="s">
        <v>36</v>
      </c>
      <c r="K25" s="162" t="s">
        <v>35</v>
      </c>
      <c r="L25" s="162">
        <v>12</v>
      </c>
      <c r="M25" s="162" t="s">
        <v>115</v>
      </c>
      <c r="N25" s="162" t="s">
        <v>37</v>
      </c>
      <c r="O25" s="163">
        <f t="shared" ref="O25:O29" si="8">(G25*I25*L25)*85%</f>
        <v>0</v>
      </c>
      <c r="P25" s="280" t="s">
        <v>150</v>
      </c>
    </row>
    <row r="26" spans="2:16" ht="15.75" customHeight="1" x14ac:dyDescent="0.15">
      <c r="B26" s="198"/>
      <c r="C26" s="198"/>
      <c r="D26" s="197"/>
      <c r="E26" s="198"/>
      <c r="F26" s="222"/>
      <c r="G26" s="49">
        <v>1869600</v>
      </c>
      <c r="H26" s="50" t="s">
        <v>35</v>
      </c>
      <c r="I26" s="50">
        <f t="shared" si="7"/>
        <v>0</v>
      </c>
      <c r="J26" s="50" t="s">
        <v>36</v>
      </c>
      <c r="K26" s="50" t="s">
        <v>35</v>
      </c>
      <c r="L26" s="50">
        <v>12</v>
      </c>
      <c r="M26" s="50" t="s">
        <v>115</v>
      </c>
      <c r="N26" s="50" t="s">
        <v>37</v>
      </c>
      <c r="O26" s="51">
        <f t="shared" si="8"/>
        <v>0</v>
      </c>
      <c r="P26" s="24" t="s">
        <v>149</v>
      </c>
    </row>
    <row r="27" spans="2:16" ht="15.75" customHeight="1" x14ac:dyDescent="0.15">
      <c r="B27" s="198"/>
      <c r="C27" s="198"/>
      <c r="D27" s="197"/>
      <c r="E27" s="198"/>
      <c r="F27" s="222"/>
      <c r="G27" s="49">
        <v>1455800</v>
      </c>
      <c r="H27" s="50" t="s">
        <v>35</v>
      </c>
      <c r="I27" s="50">
        <f t="shared" si="7"/>
        <v>2</v>
      </c>
      <c r="J27" s="50" t="s">
        <v>36</v>
      </c>
      <c r="K27" s="50" t="s">
        <v>35</v>
      </c>
      <c r="L27" s="50">
        <v>12</v>
      </c>
      <c r="M27" s="50" t="s">
        <v>77</v>
      </c>
      <c r="N27" s="50" t="s">
        <v>37</v>
      </c>
      <c r="O27" s="51">
        <f t="shared" si="8"/>
        <v>29698320</v>
      </c>
      <c r="P27" s="24" t="s">
        <v>106</v>
      </c>
    </row>
    <row r="28" spans="2:16" ht="15.75" customHeight="1" x14ac:dyDescent="0.15">
      <c r="B28" s="198"/>
      <c r="C28" s="198"/>
      <c r="D28" s="197"/>
      <c r="E28" s="198"/>
      <c r="F28" s="222"/>
      <c r="G28" s="49">
        <v>1341800</v>
      </c>
      <c r="H28" s="50" t="s">
        <v>35</v>
      </c>
      <c r="I28" s="50">
        <f t="shared" si="7"/>
        <v>2</v>
      </c>
      <c r="J28" s="50" t="s">
        <v>36</v>
      </c>
      <c r="K28" s="50" t="s">
        <v>35</v>
      </c>
      <c r="L28" s="50">
        <v>12</v>
      </c>
      <c r="M28" s="50" t="s">
        <v>77</v>
      </c>
      <c r="N28" s="50" t="s">
        <v>37</v>
      </c>
      <c r="O28" s="51">
        <f t="shared" si="8"/>
        <v>27372720</v>
      </c>
      <c r="P28" s="24" t="s">
        <v>124</v>
      </c>
    </row>
    <row r="29" spans="2:16" ht="15.75" customHeight="1" x14ac:dyDescent="0.15">
      <c r="B29" s="198"/>
      <c r="C29" s="198"/>
      <c r="D29" s="197"/>
      <c r="E29" s="198"/>
      <c r="F29" s="222"/>
      <c r="G29" s="49">
        <v>1151600</v>
      </c>
      <c r="H29" s="50" t="s">
        <v>35</v>
      </c>
      <c r="I29" s="50">
        <f t="shared" si="7"/>
        <v>3</v>
      </c>
      <c r="J29" s="50" t="s">
        <v>36</v>
      </c>
      <c r="K29" s="50" t="s">
        <v>35</v>
      </c>
      <c r="L29" s="50">
        <v>12</v>
      </c>
      <c r="M29" s="50" t="s">
        <v>115</v>
      </c>
      <c r="N29" s="50" t="s">
        <v>37</v>
      </c>
      <c r="O29" s="51">
        <f t="shared" si="8"/>
        <v>35238960</v>
      </c>
      <c r="P29" s="24" t="s">
        <v>125</v>
      </c>
    </row>
    <row r="30" spans="2:16" ht="15.75" customHeight="1" x14ac:dyDescent="0.15">
      <c r="B30" s="122"/>
      <c r="C30" s="122"/>
      <c r="D30" s="32"/>
      <c r="E30" s="202"/>
      <c r="F30" s="223"/>
      <c r="G30" s="144">
        <v>643700</v>
      </c>
      <c r="H30" s="145" t="s">
        <v>35</v>
      </c>
      <c r="I30" s="145">
        <f t="shared" si="7"/>
        <v>0</v>
      </c>
      <c r="J30" s="145" t="s">
        <v>36</v>
      </c>
      <c r="K30" s="145" t="s">
        <v>35</v>
      </c>
      <c r="L30" s="145">
        <v>12</v>
      </c>
      <c r="M30" s="145" t="s">
        <v>38</v>
      </c>
      <c r="N30" s="145" t="s">
        <v>37</v>
      </c>
      <c r="O30" s="146">
        <f t="shared" ref="O30" si="9">(G30*I30*L30)*85%</f>
        <v>0</v>
      </c>
      <c r="P30" s="147" t="s">
        <v>151</v>
      </c>
    </row>
    <row r="31" spans="2:16" ht="15.75" customHeight="1" x14ac:dyDescent="0.15">
      <c r="B31" s="122"/>
      <c r="C31" s="122"/>
      <c r="D31" s="32"/>
      <c r="E31" s="30" t="s">
        <v>180</v>
      </c>
      <c r="F31" s="152">
        <f>O31</f>
        <v>0</v>
      </c>
      <c r="G31" s="49"/>
      <c r="H31" s="50"/>
      <c r="I31" s="50"/>
      <c r="J31" s="50"/>
      <c r="K31" s="50"/>
      <c r="L31" s="50"/>
      <c r="M31" s="50"/>
      <c r="N31" s="50"/>
      <c r="O31" s="52"/>
      <c r="P31" s="24"/>
    </row>
    <row r="32" spans="2:16" ht="15.75" customHeight="1" x14ac:dyDescent="0.15">
      <c r="B32" s="122"/>
      <c r="C32" s="122"/>
      <c r="D32" s="32"/>
      <c r="E32" s="30" t="s">
        <v>181</v>
      </c>
      <c r="F32" s="152">
        <f>SUM(O32:O32)-O33</f>
        <v>0</v>
      </c>
      <c r="G32" s="53">
        <f>(((O25+O26+O27+O28+O29+O30)/365)*(I32/I10))</f>
        <v>0</v>
      </c>
      <c r="H32" s="76" t="s">
        <v>126</v>
      </c>
      <c r="I32" s="76"/>
      <c r="J32" s="76" t="s">
        <v>176</v>
      </c>
      <c r="K32" s="54" t="s">
        <v>126</v>
      </c>
      <c r="L32" s="54">
        <v>365</v>
      </c>
      <c r="M32" s="54" t="s">
        <v>84</v>
      </c>
      <c r="N32" s="54" t="s">
        <v>129</v>
      </c>
      <c r="O32" s="154">
        <f>G32*L32</f>
        <v>0</v>
      </c>
      <c r="P32" s="33" t="s">
        <v>175</v>
      </c>
    </row>
    <row r="33" spans="2:16" ht="15.75" customHeight="1" x14ac:dyDescent="0.15">
      <c r="B33" s="122"/>
      <c r="C33" s="122"/>
      <c r="D33" s="32"/>
      <c r="E33" s="30" t="s">
        <v>182</v>
      </c>
      <c r="F33" s="152">
        <f t="shared" ref="F33:F38" si="10">O33</f>
        <v>0</v>
      </c>
      <c r="G33" s="49"/>
      <c r="H33" s="50"/>
      <c r="I33" s="112"/>
      <c r="J33" s="50"/>
      <c r="K33" s="50"/>
      <c r="L33" s="50"/>
      <c r="M33" s="50"/>
      <c r="N33" s="50"/>
      <c r="O33" s="52">
        <v>0</v>
      </c>
      <c r="P33" s="24"/>
    </row>
    <row r="34" spans="2:16" ht="15.75" customHeight="1" x14ac:dyDescent="0.15">
      <c r="B34" s="196" t="s">
        <v>21</v>
      </c>
      <c r="C34" s="196" t="s">
        <v>21</v>
      </c>
      <c r="D34" s="30" t="s">
        <v>20</v>
      </c>
      <c r="E34" s="31"/>
      <c r="F34" s="87">
        <f t="shared" si="10"/>
        <v>0</v>
      </c>
      <c r="G34" s="53"/>
      <c r="H34" s="54"/>
      <c r="I34" s="54"/>
      <c r="J34" s="54"/>
      <c r="K34" s="54"/>
      <c r="L34" s="54"/>
      <c r="M34" s="54"/>
      <c r="N34" s="54"/>
      <c r="O34" s="55">
        <f t="shared" si="5"/>
        <v>0</v>
      </c>
      <c r="P34" s="56"/>
    </row>
    <row r="35" spans="2:16" ht="15.75" customHeight="1" x14ac:dyDescent="0.15">
      <c r="B35" s="196"/>
      <c r="C35" s="196"/>
      <c r="D35" s="30" t="s">
        <v>22</v>
      </c>
      <c r="E35" s="31" t="s">
        <v>22</v>
      </c>
      <c r="F35" s="87">
        <f t="shared" si="10"/>
        <v>155843916</v>
      </c>
      <c r="G35" s="53"/>
      <c r="H35" s="54"/>
      <c r="I35" s="54"/>
      <c r="J35" s="54"/>
      <c r="K35" s="54"/>
      <c r="L35" s="54"/>
      <c r="M35" s="54"/>
      <c r="N35" s="54"/>
      <c r="O35" s="55">
        <v>155843916</v>
      </c>
      <c r="P35" s="56"/>
    </row>
    <row r="36" spans="2:16" ht="15.75" customHeight="1" x14ac:dyDescent="0.15">
      <c r="B36" s="88" t="s">
        <v>23</v>
      </c>
      <c r="C36" s="88" t="s">
        <v>23</v>
      </c>
      <c r="D36" s="88" t="s">
        <v>118</v>
      </c>
      <c r="E36" s="89" t="s">
        <v>119</v>
      </c>
      <c r="F36" s="87">
        <f t="shared" si="10"/>
        <v>0</v>
      </c>
      <c r="G36" s="53"/>
      <c r="H36" s="54"/>
      <c r="I36" s="54"/>
      <c r="J36" s="54"/>
      <c r="K36" s="54"/>
      <c r="L36" s="54"/>
      <c r="M36" s="54"/>
      <c r="N36" s="54"/>
      <c r="O36" s="55"/>
      <c r="P36" s="56"/>
    </row>
    <row r="37" spans="2:16" ht="15.75" customHeight="1" x14ac:dyDescent="0.15">
      <c r="B37" s="182" t="s">
        <v>7</v>
      </c>
      <c r="C37" s="182" t="s">
        <v>7</v>
      </c>
      <c r="D37" s="88" t="s">
        <v>94</v>
      </c>
      <c r="E37" s="88" t="s">
        <v>94</v>
      </c>
      <c r="F37" s="87">
        <f t="shared" si="10"/>
        <v>2000000</v>
      </c>
      <c r="G37" s="53"/>
      <c r="H37" s="54"/>
      <c r="I37" s="54"/>
      <c r="J37" s="54"/>
      <c r="K37" s="54"/>
      <c r="L37" s="54"/>
      <c r="M37" s="54"/>
      <c r="N37" s="54"/>
      <c r="O37" s="55">
        <v>2000000</v>
      </c>
      <c r="P37" s="56"/>
    </row>
    <row r="38" spans="2:16" ht="15.75" customHeight="1" x14ac:dyDescent="0.15">
      <c r="B38" s="183"/>
      <c r="C38" s="183"/>
      <c r="D38" s="88" t="s">
        <v>95</v>
      </c>
      <c r="E38" s="88" t="s">
        <v>95</v>
      </c>
      <c r="F38" s="87">
        <f t="shared" si="10"/>
        <v>0</v>
      </c>
      <c r="G38" s="53"/>
      <c r="H38" s="54"/>
      <c r="I38" s="54"/>
      <c r="J38" s="54"/>
      <c r="K38" s="54"/>
      <c r="L38" s="54"/>
      <c r="M38" s="54"/>
      <c r="N38" s="54"/>
      <c r="O38" s="55">
        <f t="shared" si="5"/>
        <v>0</v>
      </c>
      <c r="P38" s="56"/>
    </row>
    <row r="39" spans="2:16" ht="15.75" customHeight="1" x14ac:dyDescent="0.15">
      <c r="B39" s="182" t="s">
        <v>8</v>
      </c>
      <c r="C39" s="182" t="s">
        <v>8</v>
      </c>
      <c r="D39" s="90" t="s">
        <v>96</v>
      </c>
      <c r="E39" s="90" t="s">
        <v>97</v>
      </c>
      <c r="F39" s="85">
        <f>G39</f>
        <v>0</v>
      </c>
      <c r="G39" s="193"/>
      <c r="H39" s="194"/>
      <c r="I39" s="194"/>
      <c r="J39" s="194"/>
      <c r="K39" s="194"/>
      <c r="L39" s="194"/>
      <c r="M39" s="194"/>
      <c r="N39" s="194"/>
      <c r="O39" s="195"/>
      <c r="P39" s="62"/>
    </row>
    <row r="40" spans="2:16" ht="15.75" customHeight="1" x14ac:dyDescent="0.15">
      <c r="B40" s="182"/>
      <c r="C40" s="182"/>
      <c r="D40" s="90" t="s">
        <v>98</v>
      </c>
      <c r="E40" s="90" t="s">
        <v>98</v>
      </c>
      <c r="F40" s="91">
        <f>G40</f>
        <v>10000</v>
      </c>
      <c r="G40" s="193">
        <v>10000</v>
      </c>
      <c r="H40" s="194"/>
      <c r="I40" s="194"/>
      <c r="J40" s="194"/>
      <c r="K40" s="194"/>
      <c r="L40" s="194"/>
      <c r="M40" s="194"/>
      <c r="N40" s="194"/>
      <c r="O40" s="195"/>
      <c r="P40" s="34"/>
    </row>
    <row r="41" spans="2:16" ht="15.75" customHeight="1" x14ac:dyDescent="0.15">
      <c r="B41" s="182"/>
      <c r="C41" s="182"/>
      <c r="D41" s="203" t="s">
        <v>99</v>
      </c>
      <c r="E41" s="90" t="s">
        <v>171</v>
      </c>
      <c r="F41" s="151">
        <f>O41</f>
        <v>0</v>
      </c>
      <c r="G41" s="156"/>
      <c r="H41" s="50" t="s">
        <v>126</v>
      </c>
      <c r="I41" s="50">
        <v>11</v>
      </c>
      <c r="J41" s="50" t="s">
        <v>127</v>
      </c>
      <c r="K41" s="50" t="s">
        <v>126</v>
      </c>
      <c r="L41" s="50">
        <v>12</v>
      </c>
      <c r="M41" s="50" t="s">
        <v>128</v>
      </c>
      <c r="N41" s="50" t="s">
        <v>129</v>
      </c>
      <c r="O41" s="150">
        <f>G41*I41*L41</f>
        <v>0</v>
      </c>
      <c r="P41" s="34"/>
    </row>
    <row r="42" spans="2:16" ht="15.75" customHeight="1" x14ac:dyDescent="0.15">
      <c r="B42" s="182"/>
      <c r="C42" s="182"/>
      <c r="D42" s="204"/>
      <c r="E42" s="90" t="s">
        <v>99</v>
      </c>
      <c r="F42" s="91">
        <f>G42</f>
        <v>1000000</v>
      </c>
      <c r="G42" s="193">
        <v>1000000</v>
      </c>
      <c r="H42" s="194"/>
      <c r="I42" s="194"/>
      <c r="J42" s="194"/>
      <c r="K42" s="194"/>
      <c r="L42" s="194"/>
      <c r="M42" s="194"/>
      <c r="N42" s="194"/>
      <c r="O42" s="195"/>
      <c r="P42" s="34" t="s">
        <v>178</v>
      </c>
    </row>
    <row r="43" spans="2:16" ht="15.75" customHeight="1" x14ac:dyDescent="0.15">
      <c r="B43" s="184" t="s">
        <v>76</v>
      </c>
      <c r="C43" s="185"/>
      <c r="D43" s="186"/>
      <c r="E43" s="126"/>
      <c r="F43" s="125">
        <f>SUM(F4:F42)</f>
        <v>288472980</v>
      </c>
      <c r="G43" s="124"/>
      <c r="H43" s="127"/>
      <c r="I43" s="127"/>
      <c r="J43" s="127"/>
      <c r="K43" s="127"/>
      <c r="L43" s="127"/>
      <c r="M43" s="127"/>
      <c r="N43" s="127"/>
      <c r="O43" s="129"/>
      <c r="P43" s="128"/>
    </row>
    <row r="44" spans="2:16" ht="15.75" hidden="1" customHeight="1" x14ac:dyDescent="0.15">
      <c r="B44" s="182" t="s">
        <v>162</v>
      </c>
      <c r="C44" s="182" t="s">
        <v>163</v>
      </c>
      <c r="D44" s="90" t="s">
        <v>163</v>
      </c>
      <c r="E44" s="90" t="s">
        <v>163</v>
      </c>
      <c r="F44" s="87">
        <f t="shared" ref="F44:F45" si="11">O44</f>
        <v>0</v>
      </c>
      <c r="G44" s="53">
        <f>'세출안(산출내역)'!G72</f>
        <v>0</v>
      </c>
      <c r="H44" s="76" t="s">
        <v>35</v>
      </c>
      <c r="I44" s="76"/>
      <c r="J44" s="76"/>
      <c r="K44" s="58"/>
      <c r="L44" s="58">
        <v>12</v>
      </c>
      <c r="M44" s="58" t="s">
        <v>38</v>
      </c>
      <c r="N44" s="58" t="s">
        <v>37</v>
      </c>
      <c r="O44" s="59">
        <f>G44*L44</f>
        <v>0</v>
      </c>
      <c r="P44" s="133"/>
    </row>
    <row r="45" spans="2:16" ht="15.75" hidden="1" customHeight="1" x14ac:dyDescent="0.15">
      <c r="B45" s="183"/>
      <c r="C45" s="183"/>
      <c r="D45" s="88" t="s">
        <v>164</v>
      </c>
      <c r="E45" s="88" t="s">
        <v>164</v>
      </c>
      <c r="F45" s="87">
        <f t="shared" si="11"/>
        <v>0</v>
      </c>
      <c r="G45" s="53">
        <f>'세출안(산출내역)'!G73</f>
        <v>0</v>
      </c>
      <c r="H45" s="76" t="s">
        <v>35</v>
      </c>
      <c r="I45" s="76"/>
      <c r="J45" s="76"/>
      <c r="K45" s="58"/>
      <c r="L45" s="58">
        <v>12</v>
      </c>
      <c r="M45" s="58" t="s">
        <v>38</v>
      </c>
      <c r="N45" s="58" t="s">
        <v>37</v>
      </c>
      <c r="O45" s="59">
        <f t="shared" ref="O45" si="12">G45*L45</f>
        <v>0</v>
      </c>
      <c r="P45" s="133"/>
    </row>
    <row r="46" spans="2:16" ht="13.5" hidden="1" x14ac:dyDescent="0.15">
      <c r="B46" s="184" t="s">
        <v>76</v>
      </c>
      <c r="C46" s="185"/>
      <c r="D46" s="186"/>
      <c r="E46" s="126"/>
      <c r="F46" s="125">
        <f>SUM(F44:F45)</f>
        <v>0</v>
      </c>
      <c r="G46" s="124"/>
      <c r="H46" s="127"/>
      <c r="I46" s="127"/>
      <c r="J46" s="127"/>
      <c r="K46" s="127"/>
      <c r="L46" s="127"/>
      <c r="M46" s="127"/>
      <c r="N46" s="127"/>
      <c r="O46" s="129"/>
      <c r="P46" s="128"/>
    </row>
    <row r="47" spans="2:16" ht="16.5" x14ac:dyDescent="0.15">
      <c r="B47" s="187" t="s">
        <v>9</v>
      </c>
      <c r="C47" s="188"/>
      <c r="D47" s="188"/>
      <c r="E47" s="189"/>
      <c r="F47" s="92">
        <f>F43+F46</f>
        <v>288472980</v>
      </c>
      <c r="G47" s="190"/>
      <c r="H47" s="191"/>
      <c r="I47" s="191"/>
      <c r="J47" s="191"/>
      <c r="K47" s="191"/>
      <c r="L47" s="191"/>
      <c r="M47" s="191"/>
      <c r="N47" s="191"/>
      <c r="O47" s="192"/>
      <c r="P47" s="134"/>
    </row>
  </sheetData>
  <mergeCells count="41">
    <mergeCell ref="G12:O12"/>
    <mergeCell ref="F14:F19"/>
    <mergeCell ref="F25:F30"/>
    <mergeCell ref="D14:D20"/>
    <mergeCell ref="E14:E20"/>
    <mergeCell ref="B1:P1"/>
    <mergeCell ref="B2:E2"/>
    <mergeCell ref="F2:F3"/>
    <mergeCell ref="G2:P3"/>
    <mergeCell ref="F4:F9"/>
    <mergeCell ref="E4:E9"/>
    <mergeCell ref="D4:D9"/>
    <mergeCell ref="B4:B10"/>
    <mergeCell ref="C4:C10"/>
    <mergeCell ref="F10:F11"/>
    <mergeCell ref="E10:E11"/>
    <mergeCell ref="D10:D11"/>
    <mergeCell ref="B14:B22"/>
    <mergeCell ref="C14:C22"/>
    <mergeCell ref="B43:D43"/>
    <mergeCell ref="E25:E30"/>
    <mergeCell ref="D41:D42"/>
    <mergeCell ref="G40:O40"/>
    <mergeCell ref="G42:O42"/>
    <mergeCell ref="G39:O39"/>
    <mergeCell ref="B23:B24"/>
    <mergeCell ref="B34:B35"/>
    <mergeCell ref="C34:C35"/>
    <mergeCell ref="C39:C42"/>
    <mergeCell ref="D25:D29"/>
    <mergeCell ref="B37:B38"/>
    <mergeCell ref="B25:B29"/>
    <mergeCell ref="C23:C24"/>
    <mergeCell ref="C25:C29"/>
    <mergeCell ref="C37:C38"/>
    <mergeCell ref="B39:B42"/>
    <mergeCell ref="B44:B45"/>
    <mergeCell ref="C44:C45"/>
    <mergeCell ref="B46:D46"/>
    <mergeCell ref="B47:E47"/>
    <mergeCell ref="G47:O47"/>
  </mergeCells>
  <phoneticPr fontId="1" type="noConversion"/>
  <printOptions horizontalCentered="1"/>
  <pageMargins left="0.35433070866141736" right="0" top="0.74803149606299213" bottom="0.39370078740157483" header="0" footer="0"/>
  <pageSetup paperSize="9" scale="70" firstPageNumber="4294967295" pageOrder="overThenDown" orientation="landscape" r:id="rId1"/>
  <headerFooter alignWithMargins="0">
    <oddHeader>&amp;L&amp;C&amp;R</oddHeader>
    <oddFooter>&amp;L&amp;C&amp;R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Q78"/>
  <sheetViews>
    <sheetView tabSelected="1" zoomScale="85" zoomScaleNormal="85" zoomScaleSheetLayoutView="85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F17" sqref="F17:F21"/>
    </sheetView>
  </sheetViews>
  <sheetFormatPr defaultRowHeight="12.75" customHeight="1" x14ac:dyDescent="0.15"/>
  <cols>
    <col min="1" max="1" width="2.28515625" style="10" customWidth="1"/>
    <col min="2" max="2" width="8" style="6" bestFit="1" customWidth="1"/>
    <col min="3" max="3" width="14.5703125" style="6" customWidth="1"/>
    <col min="4" max="4" width="18.5703125" style="6" customWidth="1"/>
    <col min="5" max="5" width="21.140625" style="6" customWidth="1"/>
    <col min="6" max="6" width="23.7109375" style="10" customWidth="1"/>
    <col min="7" max="7" width="13.42578125" style="9" customWidth="1"/>
    <col min="8" max="8" width="3.140625" style="15" customWidth="1"/>
    <col min="9" max="9" width="7.28515625" style="10" customWidth="1"/>
    <col min="10" max="10" width="3.7109375" style="10" customWidth="1"/>
    <col min="11" max="11" width="3.140625" style="15" customWidth="1"/>
    <col min="12" max="12" width="4.5703125" style="10" customWidth="1"/>
    <col min="13" max="13" width="3" style="10" customWidth="1"/>
    <col min="14" max="14" width="3.140625" style="15" customWidth="1"/>
    <col min="15" max="15" width="13" style="9" customWidth="1"/>
    <col min="16" max="16" width="36.5703125" style="7" customWidth="1"/>
    <col min="17" max="17" width="16" style="1" hidden="1" customWidth="1"/>
    <col min="18" max="16384" width="9.140625" style="10"/>
  </cols>
  <sheetData>
    <row r="1" spans="1:17" s="107" customFormat="1" ht="48.75" customHeight="1" x14ac:dyDescent="0.15">
      <c r="B1" s="237" t="s">
        <v>205</v>
      </c>
      <c r="C1" s="238"/>
      <c r="D1" s="238"/>
      <c r="E1" s="238"/>
      <c r="F1" s="238"/>
      <c r="G1" s="238"/>
      <c r="H1" s="238"/>
      <c r="I1" s="238"/>
      <c r="J1" s="238"/>
      <c r="K1" s="238"/>
      <c r="L1" s="238"/>
      <c r="M1" s="238"/>
      <c r="N1" s="238"/>
      <c r="O1" s="238"/>
      <c r="P1" s="239"/>
      <c r="Q1" s="25"/>
    </row>
    <row r="2" spans="1:17" s="8" customFormat="1" ht="4.5" hidden="1" customHeight="1" x14ac:dyDescent="0.15">
      <c r="A2" s="1"/>
      <c r="B2" s="5"/>
      <c r="C2" s="5"/>
      <c r="D2" s="5"/>
      <c r="E2" s="5"/>
      <c r="F2" s="10"/>
      <c r="G2" s="12"/>
      <c r="H2" s="15"/>
      <c r="K2" s="15"/>
      <c r="N2" s="15"/>
      <c r="O2" s="12"/>
      <c r="P2" s="11"/>
      <c r="Q2" s="1"/>
    </row>
    <row r="3" spans="1:17" ht="15.75" customHeight="1" x14ac:dyDescent="0.15">
      <c r="A3" s="8"/>
      <c r="B3" s="240" t="s">
        <v>0</v>
      </c>
      <c r="C3" s="241"/>
      <c r="D3" s="241"/>
      <c r="E3" s="241"/>
      <c r="F3" s="241" t="s">
        <v>121</v>
      </c>
      <c r="G3" s="248" t="s">
        <v>41</v>
      </c>
      <c r="H3" s="249"/>
      <c r="I3" s="249"/>
      <c r="J3" s="249"/>
      <c r="K3" s="249"/>
      <c r="L3" s="249"/>
      <c r="M3" s="249"/>
      <c r="N3" s="249"/>
      <c r="O3" s="249"/>
      <c r="P3" s="137"/>
      <c r="Q3" s="135">
        <f>'세입안(산출내역)'!Q3</f>
        <v>108600000</v>
      </c>
    </row>
    <row r="4" spans="1:17" ht="16.5" customHeight="1" x14ac:dyDescent="0.15">
      <c r="B4" s="110" t="s">
        <v>1</v>
      </c>
      <c r="C4" s="110" t="s">
        <v>2</v>
      </c>
      <c r="D4" s="110" t="s">
        <v>3</v>
      </c>
      <c r="E4" s="110" t="s">
        <v>4</v>
      </c>
      <c r="F4" s="241"/>
      <c r="G4" s="250"/>
      <c r="H4" s="251"/>
      <c r="I4" s="251"/>
      <c r="J4" s="251"/>
      <c r="K4" s="251"/>
      <c r="L4" s="251"/>
      <c r="M4" s="251"/>
      <c r="N4" s="251"/>
      <c r="O4" s="251"/>
      <c r="P4" s="138">
        <f>Q4/Q3</f>
        <v>0.9539036832412523</v>
      </c>
      <c r="Q4" s="143">
        <f>F5+F15+F17</f>
        <v>103593940</v>
      </c>
    </row>
    <row r="5" spans="1:17" s="8" customFormat="1" ht="16.5" customHeight="1" x14ac:dyDescent="0.15">
      <c r="A5" s="10"/>
      <c r="B5" s="231" t="s">
        <v>89</v>
      </c>
      <c r="C5" s="242"/>
      <c r="D5" s="242" t="s">
        <v>148</v>
      </c>
      <c r="E5" s="242" t="s">
        <v>137</v>
      </c>
      <c r="F5" s="244">
        <f>SUM(O5:O8)</f>
        <v>87128880</v>
      </c>
      <c r="G5" s="142">
        <v>3000000</v>
      </c>
      <c r="H5" s="112" t="s">
        <v>35</v>
      </c>
      <c r="I5" s="112">
        <v>1</v>
      </c>
      <c r="J5" s="112" t="s">
        <v>36</v>
      </c>
      <c r="K5" s="112" t="s">
        <v>35</v>
      </c>
      <c r="L5" s="112">
        <v>12</v>
      </c>
      <c r="M5" s="112" t="s">
        <v>38</v>
      </c>
      <c r="N5" s="112" t="s">
        <v>37</v>
      </c>
      <c r="O5" s="113">
        <f t="shared" ref="O5:O8" si="0">G5*I5*L5</f>
        <v>36000000</v>
      </c>
      <c r="P5" s="65" t="s">
        <v>39</v>
      </c>
      <c r="Q5" s="25"/>
    </row>
    <row r="6" spans="1:17" s="8" customFormat="1" ht="16.5" customHeight="1" x14ac:dyDescent="0.15">
      <c r="A6" s="10"/>
      <c r="B6" s="232"/>
      <c r="C6" s="242"/>
      <c r="D6" s="242"/>
      <c r="E6" s="242"/>
      <c r="F6" s="244"/>
      <c r="G6" s="142">
        <v>2200000</v>
      </c>
      <c r="H6" s="112" t="s">
        <v>35</v>
      </c>
      <c r="I6" s="112">
        <v>1</v>
      </c>
      <c r="J6" s="112" t="s">
        <v>36</v>
      </c>
      <c r="K6" s="112" t="s">
        <v>35</v>
      </c>
      <c r="L6" s="112">
        <v>12</v>
      </c>
      <c r="M6" s="112" t="s">
        <v>38</v>
      </c>
      <c r="N6" s="112" t="s">
        <v>37</v>
      </c>
      <c r="O6" s="113">
        <f t="shared" si="0"/>
        <v>26400000</v>
      </c>
      <c r="P6" s="65" t="s">
        <v>86</v>
      </c>
      <c r="Q6" s="25"/>
    </row>
    <row r="7" spans="1:17" s="8" customFormat="1" ht="16.5" hidden="1" customHeight="1" x14ac:dyDescent="0.15">
      <c r="A7" s="10"/>
      <c r="B7" s="232"/>
      <c r="C7" s="242"/>
      <c r="D7" s="242"/>
      <c r="E7" s="242"/>
      <c r="F7" s="244"/>
      <c r="G7" s="142">
        <v>0</v>
      </c>
      <c r="H7" s="112" t="s">
        <v>35</v>
      </c>
      <c r="I7" s="112"/>
      <c r="J7" s="112" t="s">
        <v>36</v>
      </c>
      <c r="K7" s="112" t="s">
        <v>35</v>
      </c>
      <c r="L7" s="112">
        <v>12</v>
      </c>
      <c r="M7" s="112" t="s">
        <v>38</v>
      </c>
      <c r="N7" s="112" t="s">
        <v>37</v>
      </c>
      <c r="O7" s="113">
        <f t="shared" si="0"/>
        <v>0</v>
      </c>
      <c r="P7" s="65" t="s">
        <v>40</v>
      </c>
      <c r="Q7" s="136"/>
    </row>
    <row r="8" spans="1:17" s="8" customFormat="1" ht="16.5" customHeight="1" x14ac:dyDescent="0.15">
      <c r="A8" s="10"/>
      <c r="B8" s="232"/>
      <c r="C8" s="242"/>
      <c r="D8" s="243"/>
      <c r="E8" s="243"/>
      <c r="F8" s="245"/>
      <c r="G8" s="142">
        <v>2060740</v>
      </c>
      <c r="H8" s="112" t="s">
        <v>35</v>
      </c>
      <c r="I8" s="112">
        <v>1</v>
      </c>
      <c r="J8" s="112" t="s">
        <v>36</v>
      </c>
      <c r="K8" s="112" t="s">
        <v>35</v>
      </c>
      <c r="L8" s="112">
        <v>12</v>
      </c>
      <c r="M8" s="112" t="s">
        <v>38</v>
      </c>
      <c r="N8" s="112" t="s">
        <v>37</v>
      </c>
      <c r="O8" s="113">
        <f t="shared" si="0"/>
        <v>24728880</v>
      </c>
      <c r="P8" s="114" t="s">
        <v>70</v>
      </c>
      <c r="Q8" s="25"/>
    </row>
    <row r="9" spans="1:17" s="8" customFormat="1" ht="16.5" customHeight="1" x14ac:dyDescent="0.15">
      <c r="A9" s="10"/>
      <c r="B9" s="232"/>
      <c r="C9" s="242"/>
      <c r="D9" s="246" t="s">
        <v>10</v>
      </c>
      <c r="E9" s="246" t="s">
        <v>177</v>
      </c>
      <c r="F9" s="247">
        <f>SUM(O9:O12)</f>
        <v>60728880</v>
      </c>
      <c r="G9" s="157">
        <v>3000000</v>
      </c>
      <c r="H9" s="158" t="s">
        <v>35</v>
      </c>
      <c r="I9" s="73">
        <v>1</v>
      </c>
      <c r="J9" s="73" t="s">
        <v>36</v>
      </c>
      <c r="K9" s="73" t="s">
        <v>35</v>
      </c>
      <c r="L9" s="73">
        <v>12</v>
      </c>
      <c r="M9" s="73" t="s">
        <v>38</v>
      </c>
      <c r="N9" s="73" t="s">
        <v>37</v>
      </c>
      <c r="O9" s="74">
        <f>G9*I9*L9</f>
        <v>36000000</v>
      </c>
      <c r="P9" s="65" t="s">
        <v>183</v>
      </c>
      <c r="Q9" s="25"/>
    </row>
    <row r="10" spans="1:17" s="8" customFormat="1" ht="16.5" hidden="1" customHeight="1" x14ac:dyDescent="0.15">
      <c r="A10" s="10"/>
      <c r="B10" s="232"/>
      <c r="C10" s="242"/>
      <c r="D10" s="242"/>
      <c r="E10" s="242"/>
      <c r="F10" s="244"/>
      <c r="G10" s="159"/>
      <c r="H10" s="112" t="s">
        <v>35</v>
      </c>
      <c r="I10" s="112">
        <v>1</v>
      </c>
      <c r="J10" s="112" t="s">
        <v>36</v>
      </c>
      <c r="K10" s="112" t="s">
        <v>35</v>
      </c>
      <c r="L10" s="112">
        <v>12</v>
      </c>
      <c r="M10" s="112" t="s">
        <v>38</v>
      </c>
      <c r="N10" s="112" t="s">
        <v>37</v>
      </c>
      <c r="O10" s="113">
        <f t="shared" ref="O10" si="1">G10*I10*L10</f>
        <v>0</v>
      </c>
      <c r="P10" s="65" t="s">
        <v>184</v>
      </c>
      <c r="Q10" s="25"/>
    </row>
    <row r="11" spans="1:17" s="8" customFormat="1" ht="16.5" customHeight="1" x14ac:dyDescent="0.15">
      <c r="A11" s="10"/>
      <c r="B11" s="232"/>
      <c r="C11" s="242"/>
      <c r="D11" s="242"/>
      <c r="E11" s="242"/>
      <c r="F11" s="244"/>
      <c r="G11" s="159">
        <v>2060740</v>
      </c>
      <c r="H11" s="112" t="s">
        <v>35</v>
      </c>
      <c r="I11" s="112">
        <v>1</v>
      </c>
      <c r="J11" s="112" t="s">
        <v>36</v>
      </c>
      <c r="K11" s="112" t="s">
        <v>35</v>
      </c>
      <c r="L11" s="112">
        <v>12</v>
      </c>
      <c r="M11" s="112" t="s">
        <v>38</v>
      </c>
      <c r="N11" s="112" t="s">
        <v>37</v>
      </c>
      <c r="O11" s="113">
        <f t="shared" ref="O11" si="2">G11*I11*L11</f>
        <v>24728880</v>
      </c>
      <c r="P11" s="65" t="s">
        <v>185</v>
      </c>
      <c r="Q11" s="25"/>
    </row>
    <row r="12" spans="1:17" s="8" customFormat="1" ht="16.5" hidden="1" customHeight="1" x14ac:dyDescent="0.15">
      <c r="A12" s="10"/>
      <c r="B12" s="232"/>
      <c r="C12" s="242"/>
      <c r="D12" s="242"/>
      <c r="E12" s="242"/>
      <c r="F12" s="244"/>
      <c r="G12" s="142"/>
      <c r="H12" s="112" t="s">
        <v>35</v>
      </c>
      <c r="I12" s="112">
        <v>1</v>
      </c>
      <c r="J12" s="112" t="s">
        <v>36</v>
      </c>
      <c r="K12" s="112" t="s">
        <v>35</v>
      </c>
      <c r="L12" s="112">
        <v>12</v>
      </c>
      <c r="M12" s="112" t="s">
        <v>38</v>
      </c>
      <c r="N12" s="112" t="s">
        <v>37</v>
      </c>
      <c r="O12" s="113">
        <f t="shared" ref="O12" si="3">G12*I12*L12</f>
        <v>0</v>
      </c>
      <c r="P12" s="65" t="s">
        <v>69</v>
      </c>
      <c r="Q12" s="25"/>
    </row>
    <row r="13" spans="1:17" s="8" customFormat="1" ht="16.5" hidden="1" customHeight="1" x14ac:dyDescent="0.15">
      <c r="B13" s="232"/>
      <c r="C13" s="242"/>
      <c r="D13" s="36" t="s">
        <v>43</v>
      </c>
      <c r="E13" s="36" t="s">
        <v>43</v>
      </c>
      <c r="F13" s="37">
        <f>SUM(O13)</f>
        <v>0</v>
      </c>
      <c r="G13" s="155">
        <v>0</v>
      </c>
      <c r="H13" s="76" t="s">
        <v>35</v>
      </c>
      <c r="I13" s="76"/>
      <c r="J13" s="76" t="s">
        <v>36</v>
      </c>
      <c r="K13" s="58" t="s">
        <v>35</v>
      </c>
      <c r="L13" s="58"/>
      <c r="M13" s="58" t="s">
        <v>38</v>
      </c>
      <c r="N13" s="58" t="s">
        <v>37</v>
      </c>
      <c r="O13" s="67">
        <f t="shared" ref="O13" si="4">G13*I13*L13</f>
        <v>0</v>
      </c>
      <c r="P13" s="60"/>
      <c r="Q13" s="25"/>
    </row>
    <row r="14" spans="1:17" s="8" customFormat="1" ht="16.5" hidden="1" customHeight="1" x14ac:dyDescent="0.15">
      <c r="B14" s="232"/>
      <c r="C14" s="242"/>
      <c r="D14" s="38" t="s">
        <v>44</v>
      </c>
      <c r="E14" s="36" t="s">
        <v>74</v>
      </c>
      <c r="F14" s="39"/>
      <c r="G14" s="259"/>
      <c r="H14" s="260"/>
      <c r="I14" s="260"/>
      <c r="J14" s="260"/>
      <c r="K14" s="260"/>
      <c r="L14" s="260"/>
      <c r="M14" s="260"/>
      <c r="N14" s="260"/>
      <c r="O14" s="261"/>
      <c r="P14" s="23"/>
      <c r="Q14" s="25"/>
    </row>
    <row r="15" spans="1:17" s="8" customFormat="1" ht="40.5" x14ac:dyDescent="0.15">
      <c r="B15" s="232"/>
      <c r="C15" s="242"/>
      <c r="D15" s="226" t="s">
        <v>138</v>
      </c>
      <c r="E15" s="38" t="s">
        <v>139</v>
      </c>
      <c r="F15" s="40">
        <f>O15</f>
        <v>7260740</v>
      </c>
      <c r="G15" s="139">
        <f>F5</f>
        <v>87128880</v>
      </c>
      <c r="H15" s="73" t="s">
        <v>35</v>
      </c>
      <c r="I15" s="140">
        <v>12</v>
      </c>
      <c r="J15" s="140"/>
      <c r="K15" s="140"/>
      <c r="L15" s="140"/>
      <c r="M15" s="140"/>
      <c r="N15" s="73" t="s">
        <v>37</v>
      </c>
      <c r="O15" s="141">
        <f>G15/I15</f>
        <v>7260740</v>
      </c>
      <c r="P15" s="23" t="s">
        <v>120</v>
      </c>
      <c r="Q15" s="25"/>
    </row>
    <row r="16" spans="1:17" s="8" customFormat="1" ht="40.5" x14ac:dyDescent="0.15">
      <c r="B16" s="232"/>
      <c r="C16" s="242"/>
      <c r="D16" s="227"/>
      <c r="E16" s="38" t="s">
        <v>140</v>
      </c>
      <c r="F16" s="40">
        <f>O16</f>
        <v>2060740</v>
      </c>
      <c r="G16" s="139">
        <f>F9-O9</f>
        <v>24728880</v>
      </c>
      <c r="H16" s="73" t="s">
        <v>35</v>
      </c>
      <c r="I16" s="140">
        <v>12</v>
      </c>
      <c r="J16" s="140"/>
      <c r="K16" s="140"/>
      <c r="L16" s="140"/>
      <c r="M16" s="140"/>
      <c r="N16" s="73" t="s">
        <v>37</v>
      </c>
      <c r="O16" s="141">
        <f>G16/I16</f>
        <v>2060740</v>
      </c>
      <c r="P16" s="23" t="s">
        <v>120</v>
      </c>
      <c r="Q16" s="25"/>
    </row>
    <row r="17" spans="2:17" ht="16.5" customHeight="1" x14ac:dyDescent="0.15">
      <c r="B17" s="232"/>
      <c r="C17" s="242"/>
      <c r="D17" s="226" t="s">
        <v>141</v>
      </c>
      <c r="E17" s="36" t="s">
        <v>165</v>
      </c>
      <c r="F17" s="234">
        <f>SUM(O17:O21)-10</f>
        <v>9204320</v>
      </c>
      <c r="G17" s="72">
        <f>F5</f>
        <v>87128880</v>
      </c>
      <c r="H17" s="73" t="s">
        <v>35</v>
      </c>
      <c r="I17" s="73">
        <v>3.5449999999999999</v>
      </c>
      <c r="J17" s="73" t="s">
        <v>167</v>
      </c>
      <c r="K17" s="73"/>
      <c r="L17" s="73"/>
      <c r="M17" s="73"/>
      <c r="N17" s="73" t="s">
        <v>37</v>
      </c>
      <c r="O17" s="148">
        <f>ROUNDDOWN(G17*I17/100,-1)</f>
        <v>3088710</v>
      </c>
      <c r="P17" s="149" t="s">
        <v>202</v>
      </c>
      <c r="Q17" s="25"/>
    </row>
    <row r="18" spans="2:17" ht="16.5" customHeight="1" x14ac:dyDescent="0.15">
      <c r="B18" s="232"/>
      <c r="C18" s="242"/>
      <c r="D18" s="228"/>
      <c r="E18" s="36" t="s">
        <v>166</v>
      </c>
      <c r="F18" s="235"/>
      <c r="G18" s="142">
        <f>O17</f>
        <v>3088710</v>
      </c>
      <c r="H18" s="112" t="s">
        <v>35</v>
      </c>
      <c r="I18" s="112">
        <v>12.95</v>
      </c>
      <c r="J18" s="112" t="s">
        <v>167</v>
      </c>
      <c r="K18" s="112"/>
      <c r="L18" s="112"/>
      <c r="M18" s="112"/>
      <c r="N18" s="112" t="s">
        <v>37</v>
      </c>
      <c r="O18" s="113">
        <f>ROUNDDOWN(G18*I18/100,-1)</f>
        <v>399980</v>
      </c>
      <c r="P18" s="120" t="s">
        <v>206</v>
      </c>
      <c r="Q18" s="25"/>
    </row>
    <row r="19" spans="2:17" ht="16.5" customHeight="1" x14ac:dyDescent="0.15">
      <c r="B19" s="232"/>
      <c r="C19" s="242"/>
      <c r="D19" s="228"/>
      <c r="E19" s="36" t="s">
        <v>90</v>
      </c>
      <c r="F19" s="235"/>
      <c r="G19" s="142">
        <f>F5</f>
        <v>87128880</v>
      </c>
      <c r="H19" s="112" t="s">
        <v>35</v>
      </c>
      <c r="I19" s="112">
        <v>4.5</v>
      </c>
      <c r="J19" s="112" t="s">
        <v>167</v>
      </c>
      <c r="K19" s="112"/>
      <c r="L19" s="112"/>
      <c r="M19" s="112"/>
      <c r="N19" s="112" t="s">
        <v>37</v>
      </c>
      <c r="O19" s="113">
        <f t="shared" ref="O19:O21" si="5">ROUNDDOWN(G19*I19/100,-1)</f>
        <v>3920790</v>
      </c>
      <c r="P19" s="120" t="s">
        <v>153</v>
      </c>
      <c r="Q19" s="25"/>
    </row>
    <row r="20" spans="2:17" ht="16.5" customHeight="1" x14ac:dyDescent="0.15">
      <c r="B20" s="232"/>
      <c r="C20" s="242"/>
      <c r="D20" s="228"/>
      <c r="E20" s="36" t="s">
        <v>91</v>
      </c>
      <c r="F20" s="235"/>
      <c r="G20" s="142">
        <f>F5</f>
        <v>87128880</v>
      </c>
      <c r="H20" s="112" t="s">
        <v>35</v>
      </c>
      <c r="I20" s="112">
        <v>1.1499999999999999</v>
      </c>
      <c r="J20" s="112" t="s">
        <v>167</v>
      </c>
      <c r="K20" s="112"/>
      <c r="L20" s="112"/>
      <c r="M20" s="112"/>
      <c r="N20" s="112" t="s">
        <v>37</v>
      </c>
      <c r="O20" s="113">
        <f t="shared" si="5"/>
        <v>1001980</v>
      </c>
      <c r="P20" s="120" t="s">
        <v>203</v>
      </c>
      <c r="Q20" s="135"/>
    </row>
    <row r="21" spans="2:17" ht="16.5" customHeight="1" x14ac:dyDescent="0.15">
      <c r="B21" s="232"/>
      <c r="C21" s="242"/>
      <c r="D21" s="227"/>
      <c r="E21" s="36" t="s">
        <v>92</v>
      </c>
      <c r="F21" s="236"/>
      <c r="G21" s="117">
        <f>F5</f>
        <v>87128880</v>
      </c>
      <c r="H21" s="118" t="s">
        <v>35</v>
      </c>
      <c r="I21" s="118">
        <v>0.91</v>
      </c>
      <c r="J21" s="118" t="s">
        <v>167</v>
      </c>
      <c r="K21" s="118"/>
      <c r="L21" s="118"/>
      <c r="M21" s="118"/>
      <c r="N21" s="118" t="s">
        <v>37</v>
      </c>
      <c r="O21" s="119">
        <f t="shared" si="5"/>
        <v>792870</v>
      </c>
      <c r="P21" s="69" t="s">
        <v>143</v>
      </c>
      <c r="Q21" s="135"/>
    </row>
    <row r="22" spans="2:17" ht="16.5" customHeight="1" x14ac:dyDescent="0.15">
      <c r="B22" s="232"/>
      <c r="C22" s="123"/>
      <c r="D22" s="226" t="s">
        <v>142</v>
      </c>
      <c r="E22" s="36" t="s">
        <v>165</v>
      </c>
      <c r="F22" s="234">
        <f>SUM(O22:O26)</f>
        <v>6415420</v>
      </c>
      <c r="G22" s="72">
        <f>F9</f>
        <v>60728880</v>
      </c>
      <c r="H22" s="73" t="s">
        <v>35</v>
      </c>
      <c r="I22" s="73">
        <f>I17</f>
        <v>3.5449999999999999</v>
      </c>
      <c r="J22" s="73" t="s">
        <v>167</v>
      </c>
      <c r="K22" s="73"/>
      <c r="L22" s="73"/>
      <c r="M22" s="73"/>
      <c r="N22" s="73" t="s">
        <v>37</v>
      </c>
      <c r="O22" s="148">
        <f>ROUNDDOWN(G22*I22/100,-1)</f>
        <v>2152830</v>
      </c>
      <c r="P22" s="149" t="str">
        <f>P17</f>
        <v>급여의 3.545%</v>
      </c>
      <c r="Q22" s="135"/>
    </row>
    <row r="23" spans="2:17" ht="16.5" customHeight="1" x14ac:dyDescent="0.15">
      <c r="B23" s="232"/>
      <c r="C23" s="123"/>
      <c r="D23" s="228"/>
      <c r="E23" s="36" t="s">
        <v>166</v>
      </c>
      <c r="F23" s="235"/>
      <c r="G23" s="142">
        <f>O22</f>
        <v>2152830</v>
      </c>
      <c r="H23" s="112" t="s">
        <v>35</v>
      </c>
      <c r="I23" s="112">
        <f>I18</f>
        <v>12.95</v>
      </c>
      <c r="J23" s="112" t="s">
        <v>167</v>
      </c>
      <c r="K23" s="112"/>
      <c r="L23" s="112"/>
      <c r="M23" s="112"/>
      <c r="N23" s="112" t="s">
        <v>37</v>
      </c>
      <c r="O23" s="113">
        <f>ROUNDDOWN(G23*I23/100,-1)</f>
        <v>278790</v>
      </c>
      <c r="P23" s="120" t="str">
        <f>P18</f>
        <v>건강보험의 12.95%</v>
      </c>
    </row>
    <row r="24" spans="2:17" ht="16.5" customHeight="1" x14ac:dyDescent="0.15">
      <c r="B24" s="232"/>
      <c r="C24" s="123"/>
      <c r="D24" s="228"/>
      <c r="E24" s="36" t="s">
        <v>90</v>
      </c>
      <c r="F24" s="235"/>
      <c r="G24" s="142">
        <f>F9</f>
        <v>60728880</v>
      </c>
      <c r="H24" s="112" t="s">
        <v>35</v>
      </c>
      <c r="I24" s="112">
        <f>I19</f>
        <v>4.5</v>
      </c>
      <c r="J24" s="112" t="s">
        <v>167</v>
      </c>
      <c r="K24" s="112"/>
      <c r="L24" s="112"/>
      <c r="M24" s="112"/>
      <c r="N24" s="112" t="s">
        <v>37</v>
      </c>
      <c r="O24" s="113">
        <f t="shared" ref="O24:O26" si="6">ROUNDDOWN(G24*I24/100,-1)</f>
        <v>2732790</v>
      </c>
      <c r="P24" s="120" t="str">
        <f>P19</f>
        <v>급여의 4.5%</v>
      </c>
    </row>
    <row r="25" spans="2:17" ht="16.5" customHeight="1" x14ac:dyDescent="0.15">
      <c r="B25" s="232"/>
      <c r="C25" s="123"/>
      <c r="D25" s="228"/>
      <c r="E25" s="36" t="s">
        <v>91</v>
      </c>
      <c r="F25" s="235"/>
      <c r="G25" s="142">
        <f>F9</f>
        <v>60728880</v>
      </c>
      <c r="H25" s="112" t="s">
        <v>35</v>
      </c>
      <c r="I25" s="172">
        <f>I20</f>
        <v>1.1499999999999999</v>
      </c>
      <c r="J25" s="112" t="s">
        <v>167</v>
      </c>
      <c r="K25" s="112"/>
      <c r="L25" s="112"/>
      <c r="M25" s="112"/>
      <c r="N25" s="112" t="s">
        <v>37</v>
      </c>
      <c r="O25" s="113">
        <f t="shared" si="6"/>
        <v>698380</v>
      </c>
      <c r="P25" s="120" t="str">
        <f>P20</f>
        <v>급여의 1.15%</v>
      </c>
      <c r="Q25" s="135"/>
    </row>
    <row r="26" spans="2:17" ht="16.5" customHeight="1" x14ac:dyDescent="0.15">
      <c r="B26" s="232"/>
      <c r="C26" s="123"/>
      <c r="D26" s="227"/>
      <c r="E26" s="36" t="s">
        <v>92</v>
      </c>
      <c r="F26" s="236"/>
      <c r="G26" s="117">
        <f>F9</f>
        <v>60728880</v>
      </c>
      <c r="H26" s="118" t="s">
        <v>35</v>
      </c>
      <c r="I26" s="118">
        <f>I21</f>
        <v>0.91</v>
      </c>
      <c r="J26" s="118" t="s">
        <v>167</v>
      </c>
      <c r="K26" s="118"/>
      <c r="L26" s="118"/>
      <c r="M26" s="118"/>
      <c r="N26" s="118" t="s">
        <v>37</v>
      </c>
      <c r="O26" s="119">
        <f t="shared" si="6"/>
        <v>552630</v>
      </c>
      <c r="P26" s="69" t="str">
        <f>P21</f>
        <v>급여의 0.91%</v>
      </c>
      <c r="Q26" s="135"/>
    </row>
    <row r="27" spans="2:17" ht="16.5" customHeight="1" x14ac:dyDescent="0.15">
      <c r="B27" s="232"/>
      <c r="C27" s="226" t="s">
        <v>45</v>
      </c>
      <c r="D27" s="226" t="s">
        <v>26</v>
      </c>
      <c r="E27" s="226" t="s">
        <v>26</v>
      </c>
      <c r="F27" s="224">
        <f>SUM(O27:O28)</f>
        <v>240000</v>
      </c>
      <c r="G27" s="27">
        <v>10000</v>
      </c>
      <c r="H27" s="63" t="s">
        <v>35</v>
      </c>
      <c r="I27" s="63"/>
      <c r="J27" s="63"/>
      <c r="K27" s="63"/>
      <c r="L27" s="63">
        <v>12</v>
      </c>
      <c r="M27" s="63" t="s">
        <v>38</v>
      </c>
      <c r="N27" s="63" t="s">
        <v>37</v>
      </c>
      <c r="O27" s="64">
        <f>G27*L27</f>
        <v>120000</v>
      </c>
      <c r="P27" s="166" t="s">
        <v>161</v>
      </c>
      <c r="Q27" s="135"/>
    </row>
    <row r="28" spans="2:17" ht="16.5" customHeight="1" x14ac:dyDescent="0.15">
      <c r="B28" s="232"/>
      <c r="C28" s="228"/>
      <c r="D28" s="227"/>
      <c r="E28" s="227"/>
      <c r="F28" s="225"/>
      <c r="G28" s="130">
        <v>10000</v>
      </c>
      <c r="H28" s="68" t="s">
        <v>126</v>
      </c>
      <c r="I28" s="68"/>
      <c r="J28" s="68"/>
      <c r="K28" s="68"/>
      <c r="L28" s="68">
        <v>12</v>
      </c>
      <c r="M28" s="68" t="s">
        <v>128</v>
      </c>
      <c r="N28" s="68" t="s">
        <v>129</v>
      </c>
      <c r="O28" s="165">
        <f t="shared" ref="O28" si="7">G28*L28</f>
        <v>120000</v>
      </c>
      <c r="P28" s="168" t="s">
        <v>154</v>
      </c>
    </row>
    <row r="29" spans="2:17" ht="16.5" hidden="1" customHeight="1" x14ac:dyDescent="0.15">
      <c r="B29" s="232"/>
      <c r="C29" s="228"/>
      <c r="D29" s="38" t="s">
        <v>46</v>
      </c>
      <c r="E29" s="36" t="s">
        <v>46</v>
      </c>
      <c r="F29" s="37">
        <f>O29</f>
        <v>0</v>
      </c>
      <c r="G29" s="67"/>
      <c r="H29" s="58" t="s">
        <v>35</v>
      </c>
      <c r="I29" s="58"/>
      <c r="J29" s="58"/>
      <c r="K29" s="58"/>
      <c r="L29" s="58">
        <v>12</v>
      </c>
      <c r="M29" s="58" t="s">
        <v>38</v>
      </c>
      <c r="N29" s="58" t="s">
        <v>37</v>
      </c>
      <c r="O29" s="59">
        <f t="shared" ref="O29:O32" si="8">G29*L29</f>
        <v>0</v>
      </c>
      <c r="P29" s="60"/>
    </row>
    <row r="30" spans="2:17" ht="16.5" customHeight="1" x14ac:dyDescent="0.15">
      <c r="B30" s="232"/>
      <c r="C30" s="228"/>
      <c r="D30" s="226" t="s">
        <v>27</v>
      </c>
      <c r="E30" s="226" t="s">
        <v>27</v>
      </c>
      <c r="F30" s="224">
        <f>O30+O31</f>
        <v>200000</v>
      </c>
      <c r="G30" s="27"/>
      <c r="H30" s="63" t="s">
        <v>35</v>
      </c>
      <c r="I30" s="63"/>
      <c r="J30" s="63"/>
      <c r="K30" s="63"/>
      <c r="L30" s="63">
        <v>2</v>
      </c>
      <c r="M30" s="63" t="s">
        <v>42</v>
      </c>
      <c r="N30" s="63" t="s">
        <v>37</v>
      </c>
      <c r="O30" s="64">
        <f t="shared" si="8"/>
        <v>0</v>
      </c>
      <c r="P30" s="70" t="s">
        <v>201</v>
      </c>
    </row>
    <row r="31" spans="2:17" ht="16.5" customHeight="1" x14ac:dyDescent="0.15">
      <c r="B31" s="232"/>
      <c r="C31" s="227"/>
      <c r="D31" s="227"/>
      <c r="E31" s="227"/>
      <c r="F31" s="225"/>
      <c r="G31" s="130">
        <v>50000</v>
      </c>
      <c r="H31" s="68" t="s">
        <v>35</v>
      </c>
      <c r="I31" s="68"/>
      <c r="J31" s="68"/>
      <c r="K31" s="68"/>
      <c r="L31" s="68">
        <v>4</v>
      </c>
      <c r="M31" s="68" t="s">
        <v>199</v>
      </c>
      <c r="N31" s="68"/>
      <c r="O31" s="66">
        <f t="shared" si="8"/>
        <v>200000</v>
      </c>
      <c r="P31" s="65" t="s">
        <v>200</v>
      </c>
    </row>
    <row r="32" spans="2:17" ht="16.5" hidden="1" customHeight="1" x14ac:dyDescent="0.15">
      <c r="B32" s="232"/>
      <c r="C32" s="226" t="s">
        <v>28</v>
      </c>
      <c r="D32" s="38" t="s">
        <v>29</v>
      </c>
      <c r="E32" s="36" t="s">
        <v>29</v>
      </c>
      <c r="F32" s="37">
        <f>O32</f>
        <v>0</v>
      </c>
      <c r="G32" s="67"/>
      <c r="H32" s="58" t="s">
        <v>35</v>
      </c>
      <c r="I32" s="58"/>
      <c r="J32" s="58"/>
      <c r="K32" s="58"/>
      <c r="L32" s="58">
        <v>3</v>
      </c>
      <c r="M32" s="58" t="s">
        <v>38</v>
      </c>
      <c r="N32" s="58" t="s">
        <v>37</v>
      </c>
      <c r="O32" s="64">
        <f t="shared" si="8"/>
        <v>0</v>
      </c>
      <c r="P32" s="70" t="s">
        <v>68</v>
      </c>
    </row>
    <row r="33" spans="1:17" ht="16.5" customHeight="1" x14ac:dyDescent="0.15">
      <c r="B33" s="232"/>
      <c r="C33" s="228"/>
      <c r="D33" s="226" t="s">
        <v>47</v>
      </c>
      <c r="E33" s="226" t="s">
        <v>47</v>
      </c>
      <c r="F33" s="224">
        <f>SUM(O33:O35)</f>
        <v>6000000</v>
      </c>
      <c r="G33" s="27">
        <v>200000</v>
      </c>
      <c r="H33" s="63" t="s">
        <v>126</v>
      </c>
      <c r="I33" s="63"/>
      <c r="J33" s="63"/>
      <c r="K33" s="63"/>
      <c r="L33" s="63">
        <v>12</v>
      </c>
      <c r="M33" s="63" t="s">
        <v>128</v>
      </c>
      <c r="N33" s="63" t="s">
        <v>129</v>
      </c>
      <c r="O33" s="64">
        <f>G33*L33</f>
        <v>2400000</v>
      </c>
      <c r="P33" s="131" t="s">
        <v>155</v>
      </c>
    </row>
    <row r="34" spans="1:17" ht="16.5" customHeight="1" x14ac:dyDescent="0.15">
      <c r="B34" s="232"/>
      <c r="C34" s="228"/>
      <c r="D34" s="228"/>
      <c r="E34" s="228"/>
      <c r="F34" s="229"/>
      <c r="G34" s="28">
        <v>300000</v>
      </c>
      <c r="H34" s="20" t="s">
        <v>126</v>
      </c>
      <c r="I34" s="20"/>
      <c r="J34" s="20"/>
      <c r="K34" s="20"/>
      <c r="L34" s="20">
        <v>12</v>
      </c>
      <c r="M34" s="20" t="s">
        <v>128</v>
      </c>
      <c r="N34" s="20" t="s">
        <v>129</v>
      </c>
      <c r="O34" s="66">
        <f>G34*L34</f>
        <v>3600000</v>
      </c>
      <c r="P34" s="65" t="s">
        <v>156</v>
      </c>
    </row>
    <row r="35" spans="1:17" ht="16.5" hidden="1" customHeight="1" x14ac:dyDescent="0.15">
      <c r="B35" s="232"/>
      <c r="C35" s="228"/>
      <c r="D35" s="228"/>
      <c r="E35" s="228"/>
      <c r="F35" s="229"/>
      <c r="G35" s="28"/>
      <c r="H35" s="20"/>
      <c r="I35" s="20"/>
      <c r="J35" s="20"/>
      <c r="K35" s="20"/>
      <c r="L35" s="20"/>
      <c r="M35" s="20"/>
      <c r="N35" s="20" t="s">
        <v>129</v>
      </c>
      <c r="O35" s="66">
        <v>0</v>
      </c>
      <c r="P35" s="65" t="s">
        <v>157</v>
      </c>
    </row>
    <row r="36" spans="1:17" s="8" customFormat="1" ht="16.5" customHeight="1" x14ac:dyDescent="0.15">
      <c r="A36" s="10"/>
      <c r="B36" s="232"/>
      <c r="C36" s="226" t="s">
        <v>28</v>
      </c>
      <c r="D36" s="226" t="s">
        <v>144</v>
      </c>
      <c r="E36" s="226" t="s">
        <v>144</v>
      </c>
      <c r="F36" s="224">
        <f>SUM(O36:O42)</f>
        <v>10660000</v>
      </c>
      <c r="G36" s="22">
        <v>30000</v>
      </c>
      <c r="H36" s="63" t="s">
        <v>35</v>
      </c>
      <c r="I36" s="63"/>
      <c r="J36" s="63"/>
      <c r="K36" s="63"/>
      <c r="L36" s="63">
        <v>12</v>
      </c>
      <c r="M36" s="63" t="s">
        <v>38</v>
      </c>
      <c r="N36" s="63" t="s">
        <v>37</v>
      </c>
      <c r="O36" s="22">
        <f>G36*L36</f>
        <v>360000</v>
      </c>
      <c r="P36" s="70" t="s">
        <v>158</v>
      </c>
      <c r="Q36" s="1"/>
    </row>
    <row r="37" spans="1:17" s="8" customFormat="1" ht="16.5" customHeight="1" x14ac:dyDescent="0.15">
      <c r="A37" s="10"/>
      <c r="B37" s="232"/>
      <c r="C37" s="228"/>
      <c r="D37" s="228"/>
      <c r="E37" s="228"/>
      <c r="F37" s="229"/>
      <c r="G37" s="35"/>
      <c r="H37" s="20" t="s">
        <v>35</v>
      </c>
      <c r="I37" s="20"/>
      <c r="J37" s="20"/>
      <c r="K37" s="20"/>
      <c r="L37" s="20"/>
      <c r="M37" s="20"/>
      <c r="N37" s="20" t="s">
        <v>37</v>
      </c>
      <c r="O37" s="35">
        <v>500000</v>
      </c>
      <c r="P37" s="65" t="s">
        <v>194</v>
      </c>
      <c r="Q37" s="1"/>
    </row>
    <row r="38" spans="1:17" s="8" customFormat="1" ht="16.5" customHeight="1" x14ac:dyDescent="0.15">
      <c r="A38" s="10"/>
      <c r="B38" s="232"/>
      <c r="C38" s="228"/>
      <c r="D38" s="228"/>
      <c r="E38" s="228"/>
      <c r="F38" s="229"/>
      <c r="G38" s="35">
        <v>1000000</v>
      </c>
      <c r="H38" s="20" t="s">
        <v>35</v>
      </c>
      <c r="I38" s="20"/>
      <c r="J38" s="20"/>
      <c r="K38" s="20"/>
      <c r="L38" s="20">
        <v>1</v>
      </c>
      <c r="M38" s="20" t="s">
        <v>189</v>
      </c>
      <c r="N38" s="20" t="s">
        <v>37</v>
      </c>
      <c r="O38" s="35">
        <f t="shared" ref="O38:O40" si="9">G38*L38</f>
        <v>1000000</v>
      </c>
      <c r="P38" s="65" t="s">
        <v>190</v>
      </c>
      <c r="Q38" s="1"/>
    </row>
    <row r="39" spans="1:17" s="8" customFormat="1" ht="16.5" customHeight="1" x14ac:dyDescent="0.15">
      <c r="A39" s="10"/>
      <c r="B39" s="232"/>
      <c r="C39" s="228"/>
      <c r="D39" s="228"/>
      <c r="E39" s="228"/>
      <c r="F39" s="229"/>
      <c r="G39" s="35">
        <v>50000</v>
      </c>
      <c r="H39" s="20" t="s">
        <v>35</v>
      </c>
      <c r="I39" s="20"/>
      <c r="J39" s="20"/>
      <c r="K39" s="20"/>
      <c r="L39" s="20">
        <v>12</v>
      </c>
      <c r="M39" s="20" t="s">
        <v>191</v>
      </c>
      <c r="N39" s="20" t="s">
        <v>37</v>
      </c>
      <c r="O39" s="35">
        <f t="shared" si="9"/>
        <v>600000</v>
      </c>
      <c r="P39" s="65" t="s">
        <v>192</v>
      </c>
      <c r="Q39" s="1"/>
    </row>
    <row r="40" spans="1:17" s="8" customFormat="1" ht="16.5" customHeight="1" x14ac:dyDescent="0.15">
      <c r="A40" s="10"/>
      <c r="B40" s="232"/>
      <c r="C40" s="228"/>
      <c r="D40" s="228"/>
      <c r="E40" s="228"/>
      <c r="F40" s="229"/>
      <c r="G40" s="35">
        <v>1000000</v>
      </c>
      <c r="H40" s="20" t="s">
        <v>35</v>
      </c>
      <c r="I40" s="20"/>
      <c r="J40" s="20"/>
      <c r="K40" s="20"/>
      <c r="L40" s="20">
        <v>1</v>
      </c>
      <c r="M40" s="20" t="s">
        <v>189</v>
      </c>
      <c r="N40" s="20" t="s">
        <v>37</v>
      </c>
      <c r="O40" s="35">
        <f t="shared" si="9"/>
        <v>1000000</v>
      </c>
      <c r="P40" s="65" t="s">
        <v>193</v>
      </c>
      <c r="Q40" s="1"/>
    </row>
    <row r="41" spans="1:17" s="8" customFormat="1" ht="16.5" customHeight="1" x14ac:dyDescent="0.15">
      <c r="A41" s="10"/>
      <c r="B41" s="232"/>
      <c r="C41" s="228"/>
      <c r="D41" s="228"/>
      <c r="E41" s="228"/>
      <c r="F41" s="229"/>
      <c r="G41" s="167">
        <v>600000</v>
      </c>
      <c r="H41" s="68" t="s">
        <v>35</v>
      </c>
      <c r="I41" s="68"/>
      <c r="J41" s="68"/>
      <c r="K41" s="68"/>
      <c r="L41" s="68">
        <v>12</v>
      </c>
      <c r="M41" s="68" t="s">
        <v>38</v>
      </c>
      <c r="N41" s="68" t="s">
        <v>37</v>
      </c>
      <c r="O41" s="165">
        <f>G41*L41</f>
        <v>7200000</v>
      </c>
      <c r="P41" s="65" t="s">
        <v>195</v>
      </c>
      <c r="Q41" s="1"/>
    </row>
    <row r="42" spans="1:17" ht="15" hidden="1" customHeight="1" x14ac:dyDescent="0.15">
      <c r="A42" s="8"/>
      <c r="B42" s="232"/>
      <c r="C42" s="228"/>
      <c r="D42" s="227"/>
      <c r="E42" s="227"/>
      <c r="F42" s="225"/>
      <c r="G42" s="71"/>
      <c r="H42" s="68" t="s">
        <v>35</v>
      </c>
      <c r="I42" s="68"/>
      <c r="J42" s="68"/>
      <c r="K42" s="68"/>
      <c r="L42" s="68"/>
      <c r="M42" s="68"/>
      <c r="N42" s="68" t="s">
        <v>37</v>
      </c>
      <c r="O42" s="130"/>
      <c r="P42" s="114" t="s">
        <v>159</v>
      </c>
    </row>
    <row r="43" spans="1:17" s="8" customFormat="1" ht="15" customHeight="1" x14ac:dyDescent="0.15">
      <c r="A43" s="10"/>
      <c r="B43" s="232"/>
      <c r="C43" s="228"/>
      <c r="D43" s="230" t="s">
        <v>48</v>
      </c>
      <c r="E43" s="230" t="s">
        <v>48</v>
      </c>
      <c r="F43" s="224">
        <f>SUM(O43:O44)</f>
        <v>4800000</v>
      </c>
      <c r="G43" s="21">
        <v>300000</v>
      </c>
      <c r="H43" s="20" t="s">
        <v>35</v>
      </c>
      <c r="I43" s="20"/>
      <c r="J43" s="20"/>
      <c r="K43" s="20"/>
      <c r="L43" s="20">
        <v>12</v>
      </c>
      <c r="M43" s="20" t="s">
        <v>38</v>
      </c>
      <c r="N43" s="20" t="s">
        <v>37</v>
      </c>
      <c r="O43" s="21">
        <f t="shared" ref="O43:O59" si="10">G43*L43</f>
        <v>3600000</v>
      </c>
      <c r="P43" s="70" t="s">
        <v>80</v>
      </c>
      <c r="Q43" s="1"/>
    </row>
    <row r="44" spans="1:17" s="8" customFormat="1" ht="15" customHeight="1" x14ac:dyDescent="0.15">
      <c r="A44" s="10"/>
      <c r="B44" s="232"/>
      <c r="C44" s="228"/>
      <c r="D44" s="230"/>
      <c r="E44" s="230"/>
      <c r="F44" s="229"/>
      <c r="G44" s="21">
        <v>100000</v>
      </c>
      <c r="H44" s="20" t="s">
        <v>35</v>
      </c>
      <c r="I44" s="20"/>
      <c r="J44" s="20"/>
      <c r="K44" s="20"/>
      <c r="L44" s="20">
        <v>12</v>
      </c>
      <c r="M44" s="20" t="s">
        <v>38</v>
      </c>
      <c r="N44" s="20" t="s">
        <v>37</v>
      </c>
      <c r="O44" s="21">
        <f t="shared" si="10"/>
        <v>1200000</v>
      </c>
      <c r="P44" s="65" t="s">
        <v>81</v>
      </c>
      <c r="Q44" s="1"/>
    </row>
    <row r="45" spans="1:17" s="8" customFormat="1" ht="15" customHeight="1" x14ac:dyDescent="0.15">
      <c r="B45" s="232"/>
      <c r="C45" s="228"/>
      <c r="D45" s="36" t="s">
        <v>145</v>
      </c>
      <c r="E45" s="36" t="s">
        <v>145</v>
      </c>
      <c r="F45" s="37">
        <f>O45</f>
        <v>52800000</v>
      </c>
      <c r="G45" s="22">
        <v>4400000</v>
      </c>
      <c r="H45" s="63" t="s">
        <v>35</v>
      </c>
      <c r="I45" s="63"/>
      <c r="J45" s="63"/>
      <c r="K45" s="63"/>
      <c r="L45" s="63">
        <v>12</v>
      </c>
      <c r="M45" s="63" t="s">
        <v>38</v>
      </c>
      <c r="N45" s="63" t="s">
        <v>37</v>
      </c>
      <c r="O45" s="64">
        <f t="shared" ref="O45" si="11">G45*L45</f>
        <v>52800000</v>
      </c>
      <c r="P45" s="60" t="s">
        <v>85</v>
      </c>
      <c r="Q45" s="1"/>
    </row>
    <row r="46" spans="1:17" s="8" customFormat="1" ht="15" customHeight="1" x14ac:dyDescent="0.15">
      <c r="B46" s="232"/>
      <c r="C46" s="228"/>
      <c r="D46" s="226" t="s">
        <v>30</v>
      </c>
      <c r="E46" s="226" t="s">
        <v>30</v>
      </c>
      <c r="F46" s="224">
        <f>O46+O47+O48</f>
        <v>9600000</v>
      </c>
      <c r="G46" s="22">
        <v>100000</v>
      </c>
      <c r="H46" s="63" t="s">
        <v>35</v>
      </c>
      <c r="I46" s="63"/>
      <c r="J46" s="63"/>
      <c r="K46" s="63"/>
      <c r="L46" s="63">
        <v>12</v>
      </c>
      <c r="M46" s="63" t="s">
        <v>38</v>
      </c>
      <c r="N46" s="63" t="s">
        <v>37</v>
      </c>
      <c r="O46" s="22">
        <f>G46*L46</f>
        <v>1200000</v>
      </c>
      <c r="P46" s="70" t="s">
        <v>207</v>
      </c>
      <c r="Q46" s="1"/>
    </row>
    <row r="47" spans="1:17" s="8" customFormat="1" ht="15" customHeight="1" x14ac:dyDescent="0.15">
      <c r="B47" s="232"/>
      <c r="C47" s="228"/>
      <c r="D47" s="228"/>
      <c r="E47" s="228"/>
      <c r="F47" s="229"/>
      <c r="G47" s="28">
        <v>700000</v>
      </c>
      <c r="H47" s="20" t="s">
        <v>35</v>
      </c>
      <c r="I47" s="20"/>
      <c r="J47" s="20"/>
      <c r="K47" s="20"/>
      <c r="L47" s="20">
        <v>12</v>
      </c>
      <c r="M47" s="20" t="s">
        <v>38</v>
      </c>
      <c r="N47" s="20" t="s">
        <v>37</v>
      </c>
      <c r="O47" s="35">
        <f>G47*L47</f>
        <v>8400000</v>
      </c>
      <c r="P47" s="65" t="s">
        <v>213</v>
      </c>
      <c r="Q47" s="1"/>
    </row>
    <row r="48" spans="1:17" s="8" customFormat="1" ht="15" customHeight="1" x14ac:dyDescent="0.15">
      <c r="B48" s="233"/>
      <c r="C48" s="227"/>
      <c r="D48" s="227"/>
      <c r="E48" s="227"/>
      <c r="F48" s="225"/>
      <c r="G48" s="35"/>
      <c r="H48" s="20"/>
      <c r="I48" s="20"/>
      <c r="J48" s="20"/>
      <c r="K48" s="20"/>
      <c r="L48" s="20"/>
      <c r="M48" s="20"/>
      <c r="N48" s="20" t="s">
        <v>37</v>
      </c>
      <c r="O48" s="35"/>
      <c r="P48" s="114"/>
      <c r="Q48" s="1"/>
    </row>
    <row r="49" spans="1:17" s="8" customFormat="1" ht="15" customHeight="1" x14ac:dyDescent="0.15">
      <c r="B49" s="184" t="s">
        <v>76</v>
      </c>
      <c r="C49" s="185"/>
      <c r="D49" s="186"/>
      <c r="E49" s="126"/>
      <c r="F49" s="125">
        <f>SUM(F5:F48)</f>
        <v>257098980</v>
      </c>
      <c r="G49" s="169"/>
      <c r="H49" s="170"/>
      <c r="I49" s="170"/>
      <c r="J49" s="170"/>
      <c r="K49" s="170"/>
      <c r="L49" s="170"/>
      <c r="M49" s="170"/>
      <c r="N49" s="170"/>
      <c r="O49" s="171"/>
      <c r="P49" s="128"/>
      <c r="Q49" s="1"/>
    </row>
    <row r="50" spans="1:17" s="8" customFormat="1" ht="15" hidden="1" customHeight="1" x14ac:dyDescent="0.15">
      <c r="B50" s="230" t="s">
        <v>66</v>
      </c>
      <c r="C50" s="226" t="s">
        <v>31</v>
      </c>
      <c r="D50" s="36" t="s">
        <v>31</v>
      </c>
      <c r="E50" s="36" t="s">
        <v>31</v>
      </c>
      <c r="F50" s="37">
        <f>O50</f>
        <v>0</v>
      </c>
      <c r="G50" s="57">
        <v>0</v>
      </c>
      <c r="H50" s="58" t="s">
        <v>35</v>
      </c>
      <c r="I50" s="58"/>
      <c r="J50" s="58"/>
      <c r="K50" s="58"/>
      <c r="L50" s="58">
        <v>6</v>
      </c>
      <c r="M50" s="58" t="s">
        <v>42</v>
      </c>
      <c r="N50" s="58" t="s">
        <v>37</v>
      </c>
      <c r="O50" s="59">
        <f t="shared" si="10"/>
        <v>0</v>
      </c>
      <c r="P50" s="60" t="s">
        <v>88</v>
      </c>
      <c r="Q50" s="1"/>
    </row>
    <row r="51" spans="1:17" s="8" customFormat="1" ht="15" customHeight="1" x14ac:dyDescent="0.15">
      <c r="B51" s="230"/>
      <c r="C51" s="228"/>
      <c r="D51" s="38" t="s">
        <v>49</v>
      </c>
      <c r="E51" s="41" t="s">
        <v>78</v>
      </c>
      <c r="F51" s="42">
        <f>O51</f>
        <v>1800000</v>
      </c>
      <c r="G51" s="28">
        <v>300000</v>
      </c>
      <c r="H51" s="20" t="s">
        <v>35</v>
      </c>
      <c r="I51" s="20"/>
      <c r="J51" s="20"/>
      <c r="K51" s="20"/>
      <c r="L51" s="58">
        <v>6</v>
      </c>
      <c r="M51" s="58" t="s">
        <v>42</v>
      </c>
      <c r="N51" s="20" t="s">
        <v>37</v>
      </c>
      <c r="O51" s="66">
        <f t="shared" si="10"/>
        <v>1800000</v>
      </c>
      <c r="P51" s="65" t="s">
        <v>82</v>
      </c>
      <c r="Q51" s="1"/>
    </row>
    <row r="52" spans="1:17" s="8" customFormat="1" ht="15" customHeight="1" x14ac:dyDescent="0.15">
      <c r="B52" s="230"/>
      <c r="C52" s="227"/>
      <c r="D52" s="38" t="s">
        <v>32</v>
      </c>
      <c r="E52" s="36" t="s">
        <v>32</v>
      </c>
      <c r="F52" s="37">
        <f>O52</f>
        <v>500000</v>
      </c>
      <c r="G52" s="57"/>
      <c r="H52" s="58" t="s">
        <v>35</v>
      </c>
      <c r="I52" s="58"/>
      <c r="J52" s="58"/>
      <c r="K52" s="58"/>
      <c r="L52" s="20"/>
      <c r="M52" s="20"/>
      <c r="N52" s="58" t="s">
        <v>37</v>
      </c>
      <c r="O52" s="59">
        <v>500000</v>
      </c>
      <c r="P52" s="60" t="s">
        <v>196</v>
      </c>
      <c r="Q52" s="1"/>
    </row>
    <row r="53" spans="1:17" s="8" customFormat="1" ht="15" customHeight="1" x14ac:dyDescent="0.15">
      <c r="B53" s="184" t="s">
        <v>76</v>
      </c>
      <c r="C53" s="185"/>
      <c r="D53" s="186"/>
      <c r="E53" s="126"/>
      <c r="F53" s="125">
        <f>SUM(F50:F52)</f>
        <v>2300000</v>
      </c>
      <c r="G53" s="124"/>
      <c r="H53" s="127"/>
      <c r="I53" s="127"/>
      <c r="J53" s="127"/>
      <c r="K53" s="127"/>
      <c r="L53" s="127"/>
      <c r="M53" s="127"/>
      <c r="N53" s="127"/>
      <c r="O53" s="129"/>
      <c r="P53" s="128"/>
      <c r="Q53" s="1"/>
    </row>
    <row r="54" spans="1:17" s="8" customFormat="1" ht="15" customHeight="1" x14ac:dyDescent="0.15">
      <c r="B54" s="226" t="s">
        <v>50</v>
      </c>
      <c r="C54" s="226" t="s">
        <v>33</v>
      </c>
      <c r="D54" s="226" t="s">
        <v>51</v>
      </c>
      <c r="E54" s="226" t="s">
        <v>51</v>
      </c>
      <c r="F54" s="256">
        <f>O54+O55</f>
        <v>14784000</v>
      </c>
      <c r="G54" s="72">
        <f>'세입안(산출내역)'!G10</f>
        <v>8000</v>
      </c>
      <c r="H54" s="73" t="s">
        <v>35</v>
      </c>
      <c r="I54" s="73">
        <f>'세입안(산출내역)'!I10</f>
        <v>7</v>
      </c>
      <c r="J54" s="73" t="s">
        <v>79</v>
      </c>
      <c r="K54" s="73"/>
      <c r="L54" s="73">
        <f>'세입안(산출내역)'!L10</f>
        <v>264</v>
      </c>
      <c r="M54" s="73" t="s">
        <v>186</v>
      </c>
      <c r="N54" s="73" t="s">
        <v>37</v>
      </c>
      <c r="O54" s="74">
        <f>G54*I54*L54</f>
        <v>14784000</v>
      </c>
      <c r="P54" s="266" t="s">
        <v>197</v>
      </c>
      <c r="Q54" s="1"/>
    </row>
    <row r="55" spans="1:17" s="8" customFormat="1" ht="15" customHeight="1" x14ac:dyDescent="0.15">
      <c r="B55" s="228"/>
      <c r="C55" s="228"/>
      <c r="D55" s="228"/>
      <c r="E55" s="227"/>
      <c r="F55" s="257"/>
      <c r="G55" s="117">
        <f>'세입안(산출내역)'!G11</f>
        <v>0</v>
      </c>
      <c r="H55" s="118" t="s">
        <v>35</v>
      </c>
      <c r="I55" s="118">
        <f>'세입안(산출내역)'!I11</f>
        <v>0</v>
      </c>
      <c r="J55" s="118" t="s">
        <v>35</v>
      </c>
      <c r="K55" s="118"/>
      <c r="L55" s="118">
        <f>'세입안(산출내역)'!L11</f>
        <v>240</v>
      </c>
      <c r="M55" s="118" t="s">
        <v>128</v>
      </c>
      <c r="N55" s="118" t="s">
        <v>37</v>
      </c>
      <c r="O55" s="119">
        <f>G55*I55*L55</f>
        <v>0</v>
      </c>
      <c r="P55" s="267"/>
      <c r="Q55" s="1"/>
    </row>
    <row r="56" spans="1:17" s="8" customFormat="1" ht="15" customHeight="1" x14ac:dyDescent="0.15">
      <c r="B56" s="228"/>
      <c r="C56" s="228"/>
      <c r="D56" s="227"/>
      <c r="E56" s="36" t="s">
        <v>172</v>
      </c>
      <c r="F56" s="153">
        <f>O56</f>
        <v>0</v>
      </c>
      <c r="G56" s="117">
        <f>'세입안(산출내역)'!G41</f>
        <v>0</v>
      </c>
      <c r="H56" s="118" t="s">
        <v>173</v>
      </c>
      <c r="I56" s="118">
        <f>'세입안(산출내역)'!I41</f>
        <v>11</v>
      </c>
      <c r="J56" s="118" t="s">
        <v>173</v>
      </c>
      <c r="K56" s="118"/>
      <c r="L56" s="118">
        <v>12</v>
      </c>
      <c r="M56" s="118" t="s">
        <v>174</v>
      </c>
      <c r="N56" s="118" t="s">
        <v>37</v>
      </c>
      <c r="O56" s="119">
        <f>G56*I56*L56</f>
        <v>0</v>
      </c>
      <c r="P56" s="69" t="s">
        <v>198</v>
      </c>
      <c r="Q56" s="1"/>
    </row>
    <row r="57" spans="1:17" s="8" customFormat="1" ht="15" customHeight="1" x14ac:dyDescent="0.15">
      <c r="B57" s="228"/>
      <c r="C57" s="228"/>
      <c r="D57" s="226" t="s">
        <v>34</v>
      </c>
      <c r="E57" s="226" t="s">
        <v>34</v>
      </c>
      <c r="F57" s="224">
        <f>O57</f>
        <v>3600000</v>
      </c>
      <c r="G57" s="264">
        <v>300000</v>
      </c>
      <c r="H57" s="252" t="s">
        <v>35</v>
      </c>
      <c r="I57" s="63"/>
      <c r="J57" s="63"/>
      <c r="K57" s="63"/>
      <c r="L57" s="252">
        <v>12</v>
      </c>
      <c r="M57" s="252" t="s">
        <v>38</v>
      </c>
      <c r="N57" s="252" t="s">
        <v>37</v>
      </c>
      <c r="O57" s="254">
        <f>G57*L57</f>
        <v>3600000</v>
      </c>
      <c r="P57" s="262" t="s">
        <v>87</v>
      </c>
      <c r="Q57" s="1"/>
    </row>
    <row r="58" spans="1:17" s="8" customFormat="1" ht="15" customHeight="1" x14ac:dyDescent="0.15">
      <c r="B58" s="228"/>
      <c r="C58" s="228"/>
      <c r="D58" s="227"/>
      <c r="E58" s="227"/>
      <c r="F58" s="225"/>
      <c r="G58" s="265"/>
      <c r="H58" s="253"/>
      <c r="I58" s="68"/>
      <c r="J58" s="68"/>
      <c r="K58" s="68"/>
      <c r="L58" s="253"/>
      <c r="M58" s="253"/>
      <c r="N58" s="253"/>
      <c r="O58" s="255"/>
      <c r="P58" s="263"/>
      <c r="Q58" s="1"/>
    </row>
    <row r="59" spans="1:17" s="8" customFormat="1" ht="15" customHeight="1" x14ac:dyDescent="0.15">
      <c r="A59" s="10"/>
      <c r="B59" s="228"/>
      <c r="C59" s="227"/>
      <c r="D59" s="38" t="s">
        <v>52</v>
      </c>
      <c r="E59" s="36" t="s">
        <v>52</v>
      </c>
      <c r="F59" s="37">
        <f>O59</f>
        <v>120000</v>
      </c>
      <c r="G59" s="27">
        <v>10000</v>
      </c>
      <c r="H59" s="63" t="s">
        <v>35</v>
      </c>
      <c r="I59" s="63"/>
      <c r="J59" s="63"/>
      <c r="K59" s="63"/>
      <c r="L59" s="63">
        <v>12</v>
      </c>
      <c r="M59" s="63" t="s">
        <v>38</v>
      </c>
      <c r="N59" s="63" t="s">
        <v>37</v>
      </c>
      <c r="O59" s="64">
        <f t="shared" si="10"/>
        <v>120000</v>
      </c>
      <c r="P59" s="60" t="s">
        <v>93</v>
      </c>
      <c r="Q59" s="1"/>
    </row>
    <row r="60" spans="1:17" ht="15" customHeight="1" x14ac:dyDescent="0.15">
      <c r="A60" s="8"/>
      <c r="B60" s="228"/>
      <c r="C60" s="228" t="s">
        <v>147</v>
      </c>
      <c r="D60" s="226" t="s">
        <v>160</v>
      </c>
      <c r="E60" s="226" t="s">
        <v>160</v>
      </c>
      <c r="F60" s="224">
        <f>O60</f>
        <v>10560000</v>
      </c>
      <c r="G60" s="272">
        <v>880000</v>
      </c>
      <c r="H60" s="274" t="s">
        <v>35</v>
      </c>
      <c r="I60" s="63"/>
      <c r="J60" s="63"/>
      <c r="K60" s="63"/>
      <c r="L60" s="274">
        <v>12</v>
      </c>
      <c r="M60" s="274" t="s">
        <v>38</v>
      </c>
      <c r="N60" s="274" t="s">
        <v>37</v>
      </c>
      <c r="O60" s="276">
        <f>G60*L60</f>
        <v>10560000</v>
      </c>
      <c r="P60" s="271" t="s">
        <v>212</v>
      </c>
    </row>
    <row r="61" spans="1:17" ht="15" customHeight="1" x14ac:dyDescent="0.15">
      <c r="A61" s="8"/>
      <c r="B61" s="228"/>
      <c r="C61" s="228"/>
      <c r="D61" s="228"/>
      <c r="E61" s="228"/>
      <c r="F61" s="229"/>
      <c r="G61" s="272">
        <v>100000</v>
      </c>
      <c r="H61" s="274" t="s">
        <v>35</v>
      </c>
      <c r="I61" s="63"/>
      <c r="J61" s="63"/>
      <c r="K61" s="63"/>
      <c r="L61" s="274">
        <v>12</v>
      </c>
      <c r="M61" s="274" t="s">
        <v>38</v>
      </c>
      <c r="N61" s="274" t="s">
        <v>37</v>
      </c>
      <c r="O61" s="276">
        <f>G61*L61</f>
        <v>1200000</v>
      </c>
      <c r="P61" s="258" t="s">
        <v>146</v>
      </c>
    </row>
    <row r="62" spans="1:17" ht="15" customHeight="1" x14ac:dyDescent="0.15">
      <c r="A62" s="8"/>
      <c r="B62" s="228"/>
      <c r="C62" s="228"/>
      <c r="D62" s="227"/>
      <c r="E62" s="227"/>
      <c r="F62" s="225"/>
      <c r="G62" s="273"/>
      <c r="H62" s="275"/>
      <c r="I62" s="68"/>
      <c r="J62" s="68"/>
      <c r="K62" s="68"/>
      <c r="L62" s="275"/>
      <c r="M62" s="275"/>
      <c r="N62" s="275"/>
      <c r="O62" s="277"/>
      <c r="P62" s="278"/>
    </row>
    <row r="63" spans="1:17" s="8" customFormat="1" ht="15" customHeight="1" x14ac:dyDescent="0.15">
      <c r="A63" s="10"/>
      <c r="B63" s="227"/>
      <c r="C63" s="228"/>
      <c r="D63" s="38" t="s">
        <v>75</v>
      </c>
      <c r="E63" s="38" t="s">
        <v>75</v>
      </c>
      <c r="F63" s="46">
        <f t="shared" ref="F63:F73" si="12">O63</f>
        <v>0</v>
      </c>
      <c r="G63" s="27"/>
      <c r="H63" s="63" t="s">
        <v>35</v>
      </c>
      <c r="I63" s="63"/>
      <c r="J63" s="63"/>
      <c r="K63" s="63"/>
      <c r="L63" s="63">
        <v>12</v>
      </c>
      <c r="M63" s="63" t="s">
        <v>38</v>
      </c>
      <c r="N63" s="63" t="s">
        <v>37</v>
      </c>
      <c r="O63" s="64">
        <f>G63*L63</f>
        <v>0</v>
      </c>
      <c r="P63" s="26"/>
      <c r="Q63" s="1"/>
    </row>
    <row r="64" spans="1:17" s="8" customFormat="1" ht="15" customHeight="1" x14ac:dyDescent="0.15">
      <c r="B64" s="184" t="s">
        <v>76</v>
      </c>
      <c r="C64" s="185"/>
      <c r="D64" s="186"/>
      <c r="E64" s="126"/>
      <c r="F64" s="125">
        <f>SUM(F54:F63)</f>
        <v>29064000</v>
      </c>
      <c r="G64" s="124"/>
      <c r="H64" s="127"/>
      <c r="I64" s="127"/>
      <c r="J64" s="127"/>
      <c r="K64" s="127"/>
      <c r="L64" s="127"/>
      <c r="M64" s="127"/>
      <c r="N64" s="127"/>
      <c r="O64" s="129"/>
      <c r="P64" s="128"/>
      <c r="Q64" s="1"/>
    </row>
    <row r="65" spans="1:17" s="8" customFormat="1" ht="13.5" hidden="1" x14ac:dyDescent="0.15">
      <c r="A65" s="10"/>
      <c r="B65" s="36" t="s">
        <v>100</v>
      </c>
      <c r="C65" s="36" t="s">
        <v>100</v>
      </c>
      <c r="D65" s="38" t="s">
        <v>101</v>
      </c>
      <c r="E65" s="38" t="s">
        <v>208</v>
      </c>
      <c r="F65" s="46">
        <f t="shared" si="12"/>
        <v>0</v>
      </c>
      <c r="G65" s="27"/>
      <c r="H65" s="63" t="s">
        <v>35</v>
      </c>
      <c r="I65" s="63"/>
      <c r="J65" s="63"/>
      <c r="K65" s="63"/>
      <c r="L65" s="63"/>
      <c r="M65" s="63" t="s">
        <v>38</v>
      </c>
      <c r="N65" s="63" t="s">
        <v>37</v>
      </c>
      <c r="O65" s="64"/>
      <c r="P65" s="26"/>
      <c r="Q65" s="1"/>
    </row>
    <row r="66" spans="1:17" s="8" customFormat="1" ht="27" hidden="1" x14ac:dyDescent="0.15">
      <c r="B66" s="38" t="s">
        <v>67</v>
      </c>
      <c r="C66" s="38" t="s">
        <v>53</v>
      </c>
      <c r="D66" s="38" t="s">
        <v>53</v>
      </c>
      <c r="E66" s="43" t="s">
        <v>53</v>
      </c>
      <c r="F66" s="47">
        <f t="shared" si="12"/>
        <v>0</v>
      </c>
      <c r="G66" s="72"/>
      <c r="H66" s="73"/>
      <c r="I66" s="73"/>
      <c r="J66" s="73"/>
      <c r="K66" s="73"/>
      <c r="L66" s="73"/>
      <c r="M66" s="73"/>
      <c r="N66" s="73"/>
      <c r="O66" s="74"/>
      <c r="P66" s="80"/>
      <c r="Q66" s="1"/>
    </row>
    <row r="67" spans="1:17" s="8" customFormat="1" ht="13.5" hidden="1" x14ac:dyDescent="0.15">
      <c r="B67" s="226" t="s">
        <v>102</v>
      </c>
      <c r="C67" s="226" t="s">
        <v>54</v>
      </c>
      <c r="D67" s="38" t="s">
        <v>55</v>
      </c>
      <c r="E67" s="44" t="s">
        <v>55</v>
      </c>
      <c r="F67" s="45">
        <f t="shared" si="12"/>
        <v>0</v>
      </c>
      <c r="G67" s="75">
        <v>0</v>
      </c>
      <c r="H67" s="76" t="s">
        <v>35</v>
      </c>
      <c r="I67" s="76"/>
      <c r="J67" s="76"/>
      <c r="K67" s="76"/>
      <c r="L67" s="76">
        <v>12</v>
      </c>
      <c r="M67" s="76" t="s">
        <v>38</v>
      </c>
      <c r="N67" s="76" t="s">
        <v>37</v>
      </c>
      <c r="O67" s="77">
        <f t="shared" ref="O67:O68" si="13">G67*L67</f>
        <v>0</v>
      </c>
      <c r="P67" s="81"/>
      <c r="Q67" s="1"/>
    </row>
    <row r="68" spans="1:17" ht="13.5" hidden="1" x14ac:dyDescent="0.15">
      <c r="A68" s="8"/>
      <c r="B68" s="227"/>
      <c r="C68" s="227"/>
      <c r="D68" s="38" t="s">
        <v>56</v>
      </c>
      <c r="E68" s="44" t="s">
        <v>56</v>
      </c>
      <c r="F68" s="45">
        <f t="shared" si="12"/>
        <v>0</v>
      </c>
      <c r="G68" s="75">
        <v>0</v>
      </c>
      <c r="H68" s="76" t="s">
        <v>35</v>
      </c>
      <c r="I68" s="76"/>
      <c r="J68" s="76"/>
      <c r="K68" s="76"/>
      <c r="L68" s="76">
        <v>12</v>
      </c>
      <c r="M68" s="76" t="s">
        <v>38</v>
      </c>
      <c r="N68" s="76" t="s">
        <v>37</v>
      </c>
      <c r="O68" s="77">
        <f t="shared" si="13"/>
        <v>0</v>
      </c>
      <c r="P68" s="82"/>
    </row>
    <row r="69" spans="1:17" ht="13.5" x14ac:dyDescent="0.15">
      <c r="B69" s="38" t="s">
        <v>57</v>
      </c>
      <c r="C69" s="38" t="s">
        <v>57</v>
      </c>
      <c r="D69" s="38" t="s">
        <v>57</v>
      </c>
      <c r="E69" s="43" t="s">
        <v>57</v>
      </c>
      <c r="F69" s="47">
        <f t="shared" si="12"/>
        <v>0</v>
      </c>
      <c r="G69" s="83"/>
      <c r="H69" s="76"/>
      <c r="I69" s="76"/>
      <c r="J69" s="76"/>
      <c r="K69" s="76"/>
      <c r="L69" s="76"/>
      <c r="M69" s="76"/>
      <c r="N69" s="76"/>
      <c r="O69" s="77"/>
      <c r="P69" s="78" t="s">
        <v>83</v>
      </c>
    </row>
    <row r="70" spans="1:17" ht="13.5" customHeight="1" x14ac:dyDescent="0.15">
      <c r="B70" s="38" t="s">
        <v>211</v>
      </c>
      <c r="C70" s="38" t="s">
        <v>211</v>
      </c>
      <c r="D70" s="38" t="s">
        <v>211</v>
      </c>
      <c r="E70" s="36" t="s">
        <v>58</v>
      </c>
      <c r="F70" s="47"/>
      <c r="G70" s="83"/>
      <c r="H70" s="76"/>
      <c r="I70" s="76"/>
      <c r="J70" s="76"/>
      <c r="K70" s="76"/>
      <c r="L70" s="76"/>
      <c r="M70" s="76"/>
      <c r="N70" s="76"/>
      <c r="O70" s="77"/>
      <c r="P70" s="78"/>
    </row>
    <row r="71" spans="1:17" ht="13.5" x14ac:dyDescent="0.15">
      <c r="B71" s="173"/>
      <c r="C71" s="173"/>
      <c r="D71" s="173"/>
      <c r="E71" s="36" t="s">
        <v>210</v>
      </c>
      <c r="F71" s="37">
        <f t="shared" si="12"/>
        <v>10000</v>
      </c>
      <c r="G71" s="57">
        <v>10000</v>
      </c>
      <c r="H71" s="58"/>
      <c r="I71" s="58"/>
      <c r="J71" s="58"/>
      <c r="K71" s="58"/>
      <c r="L71" s="58"/>
      <c r="M71" s="58"/>
      <c r="N71" s="58"/>
      <c r="O71" s="59">
        <f>G71</f>
        <v>10000</v>
      </c>
      <c r="P71" s="60"/>
    </row>
    <row r="72" spans="1:17" ht="27" hidden="1" x14ac:dyDescent="0.15">
      <c r="B72" s="36" t="s">
        <v>59</v>
      </c>
      <c r="C72" s="38" t="s">
        <v>60</v>
      </c>
      <c r="D72" s="38" t="s">
        <v>60</v>
      </c>
      <c r="E72" s="36" t="s">
        <v>60</v>
      </c>
      <c r="F72" s="37">
        <f t="shared" si="12"/>
        <v>0</v>
      </c>
      <c r="G72" s="57"/>
      <c r="H72" s="58" t="s">
        <v>35</v>
      </c>
      <c r="I72" s="58"/>
      <c r="J72" s="58"/>
      <c r="K72" s="58"/>
      <c r="L72" s="58">
        <v>12</v>
      </c>
      <c r="M72" s="58" t="s">
        <v>84</v>
      </c>
      <c r="N72" s="58" t="s">
        <v>37</v>
      </c>
      <c r="O72" s="59">
        <f>G72*L72</f>
        <v>0</v>
      </c>
      <c r="P72" s="79"/>
    </row>
    <row r="73" spans="1:17" ht="27" hidden="1" x14ac:dyDescent="0.15">
      <c r="B73" s="36" t="s">
        <v>61</v>
      </c>
      <c r="C73" s="38" t="s">
        <v>62</v>
      </c>
      <c r="D73" s="38" t="s">
        <v>63</v>
      </c>
      <c r="E73" s="36" t="s">
        <v>64</v>
      </c>
      <c r="F73" s="37">
        <f t="shared" si="12"/>
        <v>0</v>
      </c>
      <c r="G73" s="57"/>
      <c r="H73" s="58" t="s">
        <v>35</v>
      </c>
      <c r="I73" s="58"/>
      <c r="J73" s="58"/>
      <c r="K73" s="58"/>
      <c r="L73" s="58">
        <v>12</v>
      </c>
      <c r="M73" s="58" t="s">
        <v>38</v>
      </c>
      <c r="N73" s="58" t="s">
        <v>37</v>
      </c>
      <c r="O73" s="59">
        <f t="shared" ref="O73" si="14">G73*L73</f>
        <v>0</v>
      </c>
      <c r="P73" s="79"/>
    </row>
    <row r="74" spans="1:17" s="1" customFormat="1" ht="13.5" x14ac:dyDescent="0.15">
      <c r="B74" s="184" t="s">
        <v>76</v>
      </c>
      <c r="C74" s="185"/>
      <c r="D74" s="186"/>
      <c r="E74" s="126"/>
      <c r="F74" s="125">
        <f>SUM(F65:F73)</f>
        <v>10000</v>
      </c>
      <c r="G74" s="124"/>
      <c r="H74" s="127"/>
      <c r="I74" s="127"/>
      <c r="J74" s="127"/>
      <c r="K74" s="127"/>
      <c r="L74" s="127"/>
      <c r="M74" s="127"/>
      <c r="N74" s="127"/>
      <c r="O74" s="129"/>
      <c r="P74" s="128"/>
    </row>
    <row r="75" spans="1:17" s="1" customFormat="1" ht="27" hidden="1" x14ac:dyDescent="0.15">
      <c r="B75" s="226" t="s">
        <v>168</v>
      </c>
      <c r="C75" s="38" t="s">
        <v>169</v>
      </c>
      <c r="D75" s="38" t="s">
        <v>60</v>
      </c>
      <c r="E75" s="36" t="s">
        <v>60</v>
      </c>
      <c r="F75" s="45">
        <f t="shared" ref="F75:F76" si="15">O75</f>
        <v>0</v>
      </c>
      <c r="G75" s="75">
        <f>G72</f>
        <v>0</v>
      </c>
      <c r="H75" s="76" t="s">
        <v>35</v>
      </c>
      <c r="I75" s="76"/>
      <c r="J75" s="76"/>
      <c r="K75" s="76"/>
      <c r="L75" s="76">
        <v>12</v>
      </c>
      <c r="M75" s="76" t="s">
        <v>38</v>
      </c>
      <c r="N75" s="76" t="s">
        <v>37</v>
      </c>
      <c r="O75" s="77">
        <f>G75*L75</f>
        <v>0</v>
      </c>
      <c r="P75" s="79"/>
    </row>
    <row r="76" spans="1:17" s="1" customFormat="1" ht="27" hidden="1" x14ac:dyDescent="0.15">
      <c r="B76" s="227"/>
      <c r="C76" s="38" t="s">
        <v>170</v>
      </c>
      <c r="D76" s="38" t="s">
        <v>63</v>
      </c>
      <c r="E76" s="36" t="s">
        <v>64</v>
      </c>
      <c r="F76" s="45">
        <f t="shared" si="15"/>
        <v>0</v>
      </c>
      <c r="G76" s="75">
        <f>G73</f>
        <v>0</v>
      </c>
      <c r="H76" s="76" t="s">
        <v>35</v>
      </c>
      <c r="I76" s="76"/>
      <c r="J76" s="76"/>
      <c r="K76" s="76"/>
      <c r="L76" s="76">
        <v>12</v>
      </c>
      <c r="M76" s="76" t="s">
        <v>38</v>
      </c>
      <c r="N76" s="76" t="s">
        <v>37</v>
      </c>
      <c r="O76" s="77">
        <f t="shared" ref="O76" si="16">G76*L76</f>
        <v>0</v>
      </c>
      <c r="P76" s="79"/>
    </row>
    <row r="77" spans="1:17" s="1" customFormat="1" ht="15" hidden="1" customHeight="1" x14ac:dyDescent="0.15">
      <c r="B77" s="184" t="s">
        <v>76</v>
      </c>
      <c r="C77" s="185"/>
      <c r="D77" s="186"/>
      <c r="E77" s="126"/>
      <c r="F77" s="125">
        <f>SUM(F75:F76)</f>
        <v>0</v>
      </c>
      <c r="G77" s="124"/>
      <c r="H77" s="127"/>
      <c r="I77" s="127"/>
      <c r="J77" s="127"/>
      <c r="K77" s="127"/>
      <c r="L77" s="127"/>
      <c r="M77" s="127"/>
      <c r="N77" s="127"/>
      <c r="O77" s="129"/>
      <c r="P77" s="128"/>
    </row>
    <row r="78" spans="1:17" s="1" customFormat="1" ht="15" customHeight="1" x14ac:dyDescent="0.15">
      <c r="B78" s="268" t="s">
        <v>65</v>
      </c>
      <c r="C78" s="269"/>
      <c r="D78" s="269"/>
      <c r="E78" s="270"/>
      <c r="F78" s="48">
        <f>F49+F53+F64+F74+F77</f>
        <v>288472980</v>
      </c>
      <c r="G78" s="18"/>
      <c r="H78" s="16"/>
      <c r="I78" s="16"/>
      <c r="J78" s="16"/>
      <c r="K78" s="16"/>
      <c r="L78" s="16"/>
      <c r="M78" s="16"/>
      <c r="N78" s="16"/>
      <c r="O78" s="17"/>
      <c r="P78" s="19"/>
    </row>
  </sheetData>
  <mergeCells count="71">
    <mergeCell ref="B77:D77"/>
    <mergeCell ref="B78:E78"/>
    <mergeCell ref="F60:F62"/>
    <mergeCell ref="B74:D74"/>
    <mergeCell ref="B75:B76"/>
    <mergeCell ref="C67:C68"/>
    <mergeCell ref="B67:B68"/>
    <mergeCell ref="C60:C63"/>
    <mergeCell ref="D60:D62"/>
    <mergeCell ref="E60:E62"/>
    <mergeCell ref="B64:D64"/>
    <mergeCell ref="G14:O14"/>
    <mergeCell ref="M57:M58"/>
    <mergeCell ref="L57:L58"/>
    <mergeCell ref="N57:N58"/>
    <mergeCell ref="O57:O58"/>
    <mergeCell ref="P57:P58"/>
    <mergeCell ref="G57:G58"/>
    <mergeCell ref="H57:H58"/>
    <mergeCell ref="P54:P55"/>
    <mergeCell ref="P61:P62"/>
    <mergeCell ref="F33:F35"/>
    <mergeCell ref="E57:E58"/>
    <mergeCell ref="F54:F55"/>
    <mergeCell ref="F43:F44"/>
    <mergeCell ref="F57:F58"/>
    <mergeCell ref="E43:E44"/>
    <mergeCell ref="E54:E55"/>
    <mergeCell ref="E33:E35"/>
    <mergeCell ref="E36:E42"/>
    <mergeCell ref="F22:F26"/>
    <mergeCell ref="B1:P1"/>
    <mergeCell ref="B3:E3"/>
    <mergeCell ref="F3:F4"/>
    <mergeCell ref="D5:D8"/>
    <mergeCell ref="E5:E8"/>
    <mergeCell ref="F5:F8"/>
    <mergeCell ref="C5:C21"/>
    <mergeCell ref="D9:D12"/>
    <mergeCell ref="E9:E12"/>
    <mergeCell ref="F9:F12"/>
    <mergeCell ref="D15:D16"/>
    <mergeCell ref="G3:O4"/>
    <mergeCell ref="F17:F21"/>
    <mergeCell ref="D57:D58"/>
    <mergeCell ref="B49:D49"/>
    <mergeCell ref="B50:B52"/>
    <mergeCell ref="C50:C52"/>
    <mergeCell ref="B5:B48"/>
    <mergeCell ref="B53:D53"/>
    <mergeCell ref="B54:B63"/>
    <mergeCell ref="D17:D21"/>
    <mergeCell ref="D22:D26"/>
    <mergeCell ref="C36:C48"/>
    <mergeCell ref="C54:C59"/>
    <mergeCell ref="F30:F31"/>
    <mergeCell ref="E30:E31"/>
    <mergeCell ref="D30:D31"/>
    <mergeCell ref="C27:C31"/>
    <mergeCell ref="D54:D56"/>
    <mergeCell ref="F36:F42"/>
    <mergeCell ref="D27:D28"/>
    <mergeCell ref="E27:E28"/>
    <mergeCell ref="F27:F28"/>
    <mergeCell ref="D36:D42"/>
    <mergeCell ref="C32:C35"/>
    <mergeCell ref="D33:D35"/>
    <mergeCell ref="F46:F48"/>
    <mergeCell ref="D46:D48"/>
    <mergeCell ref="E46:E48"/>
    <mergeCell ref="D43:D44"/>
  </mergeCells>
  <phoneticPr fontId="1" type="noConversion"/>
  <printOptions horizontalCentered="1"/>
  <pageMargins left="0.15748031496062992" right="0" top="0.78740157480314965" bottom="0.39370078740157483" header="0" footer="0"/>
  <pageSetup paperSize="9" scale="69" firstPageNumber="4294967295" pageOrder="overThenDown" orientation="landscape" verticalDpi="300" r:id="rId1"/>
  <headerFooter alignWithMargins="0">
    <oddHeader>&amp;L&amp;C&amp;R</oddHeader>
    <oddFooter>&amp;L&amp;C&amp;R</oddFooter>
  </headerFooter>
  <colBreaks count="1" manualBreakCount="1">
    <brk id="16" max="1048575" man="1"/>
  </colBreaks>
  <ignoredErrors>
    <ignoredError sqref="F49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</vt:i4>
      </vt:variant>
      <vt:variant>
        <vt:lpstr>이름 지정된 범위</vt:lpstr>
      </vt:variant>
      <vt:variant>
        <vt:i4>3</vt:i4>
      </vt:variant>
    </vt:vector>
  </HeadingPairs>
  <TitlesOfParts>
    <vt:vector size="6" baseType="lpstr">
      <vt:lpstr>총괄</vt:lpstr>
      <vt:lpstr>세입안(산출내역)</vt:lpstr>
      <vt:lpstr>세출안(산출내역)</vt:lpstr>
      <vt:lpstr>'세입안(산출내역)'!Print_Area</vt:lpstr>
      <vt:lpstr>'세출안(산출내역)'!Print_Area</vt:lpstr>
      <vt:lpstr>'세출안(산출내역)'!Print_Titles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희정 노</cp:lastModifiedBy>
  <cp:lastPrinted>2023-12-04T07:37:18Z</cp:lastPrinted>
  <dcterms:created xsi:type="dcterms:W3CDTF">2009-12-04T13:44:55Z</dcterms:created>
  <dcterms:modified xsi:type="dcterms:W3CDTF">2023-12-13T05:08:49Z</dcterms:modified>
</cp:coreProperties>
</file>